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sstanger/Desktop/Addenda/Q4 2021/Checklists/"/>
    </mc:Choice>
  </mc:AlternateContent>
  <xr:revisionPtr revIDLastSave="0" documentId="13_ncr:1_{77581D5D-D3AB-A548-9B0E-4C1F9346137F}" xr6:coauthVersionLast="47" xr6:coauthVersionMax="47" xr10:uidLastSave="{00000000-0000-0000-0000-000000000000}"/>
  <bookViews>
    <workbookView xWindow="300" yWindow="500" windowWidth="24860" windowHeight="14420" xr2:uid="{5755C25D-CB94-3845-8C16-33C90701F45A}"/>
  </bookViews>
  <sheets>
    <sheet name="Instructions" sheetId="10" r:id="rId1"/>
    <sheet name="Matrix Summary" sheetId="2" r:id="rId2"/>
    <sheet name="v2 features, Q4 2021" sheetId="12" r:id="rId3"/>
    <sheet name="Data" sheetId="7" state="hidden" r:id="rId4"/>
  </sheets>
  <definedNames>
    <definedName name="_xlnm.Print_Area" localSheetId="1">'Matrix Summary'!$B$2:$AA$97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85" i="2" l="1"/>
  <c r="AA67" i="2"/>
  <c r="AA27" i="2"/>
  <c r="AA4" i="2"/>
  <c r="R4" i="2"/>
  <c r="X70" i="2"/>
  <c r="I33" i="2"/>
  <c r="V87" i="2" l="1"/>
  <c r="V82" i="2"/>
  <c r="V81" i="2"/>
  <c r="V80" i="2"/>
  <c r="Z70" i="2"/>
  <c r="AA70" i="2"/>
  <c r="Z71" i="2"/>
  <c r="AA71" i="2"/>
  <c r="Z72" i="2"/>
  <c r="AA72" i="2"/>
  <c r="Z73" i="2"/>
  <c r="AA73" i="2"/>
  <c r="Z74" i="2"/>
  <c r="AA74" i="2"/>
  <c r="Z75" i="2"/>
  <c r="AA75" i="2"/>
  <c r="Z76" i="2"/>
  <c r="AA76" i="2"/>
  <c r="Z77" i="2"/>
  <c r="AA77" i="2"/>
  <c r="AA69" i="2"/>
  <c r="Z6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X71" i="2"/>
  <c r="X72" i="2"/>
  <c r="X73" i="2"/>
  <c r="X74" i="2"/>
  <c r="X75" i="2"/>
  <c r="X76" i="2"/>
  <c r="X77" i="2"/>
  <c r="X69" i="2"/>
  <c r="X62" i="2"/>
  <c r="X63" i="2"/>
  <c r="X64"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29" i="2"/>
  <c r="AA29" i="2"/>
  <c r="Z29" i="2"/>
  <c r="X7" i="2"/>
  <c r="X8" i="2"/>
  <c r="X9" i="2"/>
  <c r="X10" i="2"/>
  <c r="X11" i="2"/>
  <c r="X12" i="2"/>
  <c r="X13" i="2"/>
  <c r="X14" i="2"/>
  <c r="X15" i="2"/>
  <c r="X16" i="2"/>
  <c r="X17" i="2"/>
  <c r="X18" i="2"/>
  <c r="X19" i="2"/>
  <c r="X20" i="2"/>
  <c r="X21" i="2"/>
  <c r="X22" i="2"/>
  <c r="X23" i="2"/>
  <c r="X24" i="2"/>
  <c r="X25"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AA6" i="2"/>
  <c r="Z6" i="2"/>
  <c r="X6" i="2"/>
  <c r="R92" i="2"/>
  <c r="Q92" i="2"/>
  <c r="R91" i="2"/>
  <c r="Q91" i="2"/>
  <c r="R90" i="2"/>
  <c r="Q90" i="2"/>
  <c r="R89" i="2"/>
  <c r="Q89" i="2"/>
  <c r="R88" i="2"/>
  <c r="Q88" i="2"/>
  <c r="R87" i="2"/>
  <c r="Q87" i="2"/>
  <c r="R86" i="2"/>
  <c r="Q86" i="2"/>
  <c r="R85" i="2"/>
  <c r="Q85" i="2"/>
  <c r="R84" i="2"/>
  <c r="Q84" i="2"/>
  <c r="R83" i="2"/>
  <c r="Q83" i="2"/>
  <c r="R82" i="2"/>
  <c r="Q82" i="2"/>
  <c r="R81" i="2"/>
  <c r="Q81" i="2"/>
  <c r="R80" i="2"/>
  <c r="Q80" i="2"/>
  <c r="R79" i="2"/>
  <c r="Q79" i="2"/>
  <c r="R78" i="2"/>
  <c r="Q78" i="2"/>
  <c r="R77" i="2"/>
  <c r="Q77" i="2"/>
  <c r="R76" i="2"/>
  <c r="Q76" i="2"/>
  <c r="R75" i="2"/>
  <c r="Q75" i="2"/>
  <c r="R74" i="2"/>
  <c r="Q74" i="2"/>
  <c r="R73" i="2"/>
  <c r="Q73" i="2"/>
  <c r="R72" i="2"/>
  <c r="Q72" i="2"/>
  <c r="R71" i="2"/>
  <c r="Q71" i="2"/>
  <c r="R70" i="2"/>
  <c r="Q70" i="2"/>
  <c r="R69" i="2"/>
  <c r="Q69" i="2"/>
  <c r="O92" i="2"/>
  <c r="O91" i="2"/>
  <c r="O90" i="2"/>
  <c r="O89" i="2"/>
  <c r="O88" i="2"/>
  <c r="O87" i="2"/>
  <c r="O86" i="2"/>
  <c r="O85" i="2"/>
  <c r="O84" i="2"/>
  <c r="O83" i="2"/>
  <c r="O82" i="2"/>
  <c r="O81" i="2"/>
  <c r="O80" i="2"/>
  <c r="O79" i="2"/>
  <c r="O78" i="2"/>
  <c r="O77" i="2"/>
  <c r="O76" i="2"/>
  <c r="O75" i="2"/>
  <c r="O74" i="2"/>
  <c r="O73" i="2"/>
  <c r="O72" i="2"/>
  <c r="O71" i="2"/>
  <c r="O70" i="2"/>
  <c r="O69" i="2"/>
  <c r="O64" i="2"/>
  <c r="O63" i="2"/>
  <c r="O62" i="2"/>
  <c r="O61" i="2"/>
  <c r="O60" i="2"/>
  <c r="O59" i="2"/>
  <c r="O58" i="2"/>
  <c r="O57" i="2"/>
  <c r="O56" i="2"/>
  <c r="O55" i="2"/>
  <c r="O54" i="2"/>
  <c r="O53" i="2"/>
  <c r="O52" i="2"/>
  <c r="R49" i="2"/>
  <c r="Q52" i="2"/>
  <c r="R52" i="2"/>
  <c r="Q53" i="2"/>
  <c r="R53" i="2"/>
  <c r="Q54" i="2"/>
  <c r="R54" i="2"/>
  <c r="Q55" i="2"/>
  <c r="R55" i="2"/>
  <c r="Q56" i="2"/>
  <c r="R56" i="2"/>
  <c r="Q57" i="2"/>
  <c r="R57" i="2"/>
  <c r="Q58" i="2"/>
  <c r="R58" i="2"/>
  <c r="Q59" i="2"/>
  <c r="R59" i="2"/>
  <c r="Q60" i="2"/>
  <c r="R60" i="2"/>
  <c r="Q61" i="2"/>
  <c r="R61" i="2"/>
  <c r="Q62" i="2"/>
  <c r="R62" i="2"/>
  <c r="Q63" i="2"/>
  <c r="R63" i="2"/>
  <c r="Q64" i="2"/>
  <c r="R64" i="2"/>
  <c r="R51" i="2"/>
  <c r="Q51" i="2"/>
  <c r="O51" i="2"/>
  <c r="O46" i="2"/>
  <c r="O45" i="2"/>
  <c r="O44" i="2"/>
  <c r="O43" i="2"/>
  <c r="O42" i="2"/>
  <c r="O41" i="2"/>
  <c r="O40" i="2"/>
  <c r="O39" i="2"/>
  <c r="O38" i="2"/>
  <c r="O37" i="2"/>
  <c r="O36" i="2"/>
  <c r="O35" i="2"/>
  <c r="O34" i="2"/>
  <c r="O33"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O32" i="2"/>
  <c r="R32" i="2"/>
  <c r="Q32"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O27" i="2"/>
  <c r="O26" i="2"/>
  <c r="O25" i="2"/>
  <c r="O24" i="2"/>
  <c r="O23" i="2"/>
  <c r="O22" i="2"/>
  <c r="O21" i="2"/>
  <c r="O20" i="2"/>
  <c r="O19" i="2"/>
  <c r="O18" i="2"/>
  <c r="O17" i="2"/>
  <c r="O16" i="2"/>
  <c r="O15" i="2"/>
  <c r="O14" i="2"/>
  <c r="O13" i="2"/>
  <c r="O12" i="2"/>
  <c r="O11" i="2"/>
  <c r="O10" i="2"/>
  <c r="O9" i="2"/>
  <c r="O8" i="2"/>
  <c r="O7" i="2"/>
  <c r="R6" i="2"/>
  <c r="Q6" i="2"/>
  <c r="O6" i="2"/>
  <c r="F80" i="2"/>
  <c r="F81" i="2"/>
  <c r="F82" i="2"/>
  <c r="F83" i="2"/>
  <c r="F84" i="2"/>
  <c r="F85" i="2"/>
  <c r="F86" i="2"/>
  <c r="F87" i="2"/>
  <c r="F88" i="2"/>
  <c r="F89" i="2"/>
  <c r="F90" i="2"/>
  <c r="F79" i="2"/>
  <c r="F57" i="2"/>
  <c r="F58" i="2"/>
  <c r="F59" i="2"/>
  <c r="F60" i="2"/>
  <c r="F61" i="2"/>
  <c r="F62" i="2"/>
  <c r="F63" i="2"/>
  <c r="F64" i="2"/>
  <c r="F65" i="2"/>
  <c r="F66" i="2"/>
  <c r="F67" i="2"/>
  <c r="F68" i="2"/>
  <c r="F69" i="2"/>
  <c r="F70" i="2"/>
  <c r="F71" i="2"/>
  <c r="F72" i="2"/>
  <c r="F73" i="2"/>
  <c r="F74" i="2"/>
  <c r="F36" i="2"/>
  <c r="F37" i="2"/>
  <c r="F38" i="2"/>
  <c r="F39" i="2"/>
  <c r="F40" i="2"/>
  <c r="F41" i="2"/>
  <c r="F42" i="2"/>
  <c r="F43" i="2"/>
  <c r="F44" i="2"/>
  <c r="F45" i="2"/>
  <c r="F46" i="2"/>
  <c r="F47" i="2"/>
  <c r="F48" i="2"/>
  <c r="F49" i="2"/>
  <c r="F50" i="2"/>
  <c r="F51" i="2"/>
  <c r="F35" i="2"/>
  <c r="H80" i="2"/>
  <c r="I80" i="2"/>
  <c r="H81" i="2"/>
  <c r="I81" i="2"/>
  <c r="H82" i="2"/>
  <c r="I82" i="2"/>
  <c r="H83" i="2"/>
  <c r="I83" i="2"/>
  <c r="H84" i="2"/>
  <c r="I84" i="2"/>
  <c r="H85" i="2"/>
  <c r="I85" i="2"/>
  <c r="H86" i="2"/>
  <c r="I86" i="2"/>
  <c r="H87" i="2"/>
  <c r="I87" i="2"/>
  <c r="H88" i="2"/>
  <c r="I88" i="2"/>
  <c r="H89" i="2"/>
  <c r="I89" i="2"/>
  <c r="H90" i="2"/>
  <c r="I90" i="2"/>
  <c r="I79" i="2"/>
  <c r="H79" i="2"/>
  <c r="I54" i="2"/>
  <c r="H57" i="2"/>
  <c r="I57" i="2"/>
  <c r="H58" i="2"/>
  <c r="I58" i="2"/>
  <c r="H59" i="2"/>
  <c r="I59" i="2"/>
  <c r="H60" i="2"/>
  <c r="I60" i="2"/>
  <c r="H61" i="2"/>
  <c r="I61" i="2"/>
  <c r="H62" i="2"/>
  <c r="I62" i="2"/>
  <c r="H63" i="2"/>
  <c r="I63" i="2"/>
  <c r="H64" i="2"/>
  <c r="I64" i="2"/>
  <c r="H65" i="2"/>
  <c r="I65" i="2"/>
  <c r="H66" i="2"/>
  <c r="I66" i="2"/>
  <c r="H67" i="2"/>
  <c r="I67" i="2"/>
  <c r="H68" i="2"/>
  <c r="I68" i="2"/>
  <c r="H69" i="2"/>
  <c r="I69" i="2"/>
  <c r="H70" i="2"/>
  <c r="I70" i="2"/>
  <c r="H71" i="2"/>
  <c r="I71" i="2"/>
  <c r="H72" i="2"/>
  <c r="I72" i="2"/>
  <c r="H73" i="2"/>
  <c r="I73" i="2"/>
  <c r="H74" i="2"/>
  <c r="I74" i="2"/>
  <c r="I56" i="2"/>
  <c r="H56" i="2"/>
  <c r="F56" i="2"/>
  <c r="H36" i="2"/>
  <c r="I36" i="2"/>
  <c r="H37" i="2"/>
  <c r="I37" i="2"/>
  <c r="H38" i="2"/>
  <c r="I38" i="2"/>
  <c r="H39" i="2"/>
  <c r="I39" i="2"/>
  <c r="H40" i="2"/>
  <c r="I40" i="2"/>
  <c r="H41" i="2"/>
  <c r="I41" i="2"/>
  <c r="H42" i="2"/>
  <c r="I42" i="2"/>
  <c r="H43" i="2"/>
  <c r="I43" i="2"/>
  <c r="H44" i="2"/>
  <c r="I44" i="2"/>
  <c r="H45" i="2"/>
  <c r="I45" i="2"/>
  <c r="H46" i="2"/>
  <c r="I46" i="2"/>
  <c r="H47" i="2"/>
  <c r="I47" i="2"/>
  <c r="H48" i="2"/>
  <c r="I48" i="2"/>
  <c r="H49" i="2"/>
  <c r="I49" i="2"/>
  <c r="H50" i="2"/>
  <c r="I50" i="2"/>
  <c r="H51" i="2"/>
  <c r="I51" i="2"/>
  <c r="I35" i="2"/>
  <c r="H35" i="2"/>
  <c r="H7" i="2"/>
  <c r="I7" i="2"/>
  <c r="H8" i="2"/>
  <c r="I8" i="2"/>
  <c r="H9" i="2"/>
  <c r="I9" i="2"/>
  <c r="H10" i="2"/>
  <c r="I10" i="2"/>
  <c r="H11" i="2"/>
  <c r="I11" i="2"/>
  <c r="H12" i="2"/>
  <c r="I12" i="2"/>
  <c r="H13" i="2"/>
  <c r="I13" i="2"/>
  <c r="H14" i="2"/>
  <c r="I14" i="2"/>
  <c r="H15" i="2"/>
  <c r="I15" i="2"/>
  <c r="H16" i="2"/>
  <c r="I16" i="2"/>
  <c r="H17" i="2"/>
  <c r="I17" i="2"/>
  <c r="H18" i="2"/>
  <c r="I18" i="2"/>
  <c r="H19" i="2"/>
  <c r="I19" i="2"/>
  <c r="H20" i="2"/>
  <c r="I20" i="2"/>
  <c r="H21" i="2"/>
  <c r="I21" i="2"/>
  <c r="H22" i="2"/>
  <c r="I22" i="2"/>
  <c r="H23" i="2"/>
  <c r="I23" i="2"/>
  <c r="H24" i="2"/>
  <c r="I24" i="2"/>
  <c r="H25" i="2"/>
  <c r="I25" i="2"/>
  <c r="H26" i="2"/>
  <c r="I26" i="2"/>
  <c r="H27" i="2"/>
  <c r="I27" i="2"/>
  <c r="H28" i="2"/>
  <c r="I28" i="2"/>
  <c r="H29" i="2"/>
  <c r="I29" i="2"/>
  <c r="H30" i="2"/>
  <c r="I30" i="2"/>
  <c r="F7" i="2"/>
  <c r="F8" i="2"/>
  <c r="F9" i="2"/>
  <c r="F10" i="2"/>
  <c r="F11" i="2"/>
  <c r="F12" i="2"/>
  <c r="F13" i="2"/>
  <c r="F14" i="2"/>
  <c r="F15" i="2"/>
  <c r="F16" i="2"/>
  <c r="F17" i="2"/>
  <c r="F18" i="2"/>
  <c r="F19" i="2"/>
  <c r="F20" i="2"/>
  <c r="F21" i="2"/>
  <c r="F22" i="2"/>
  <c r="F23" i="2"/>
  <c r="F24" i="2"/>
  <c r="F25" i="2"/>
  <c r="F26" i="2"/>
  <c r="F27" i="2"/>
  <c r="F28" i="2"/>
  <c r="F29" i="2"/>
  <c r="F30" i="2"/>
  <c r="I224" i="7"/>
  <c r="W69" i="2" s="1"/>
  <c r="I6" i="2"/>
  <c r="H6" i="2"/>
  <c r="F6" i="2"/>
  <c r="I206" i="7"/>
  <c r="I207" i="7"/>
  <c r="I208" i="7"/>
  <c r="I209" i="7"/>
  <c r="I210" i="7"/>
  <c r="I211" i="7"/>
  <c r="I212" i="7"/>
  <c r="I213" i="7"/>
  <c r="I214" i="7"/>
  <c r="I215" i="7"/>
  <c r="I216" i="7"/>
  <c r="W70" i="2" s="1"/>
  <c r="I217" i="7"/>
  <c r="W71" i="2" s="1"/>
  <c r="I218" i="7"/>
  <c r="W72" i="2" s="1"/>
  <c r="I219" i="7"/>
  <c r="W73" i="2" s="1"/>
  <c r="I220" i="7"/>
  <c r="W74" i="2" s="1"/>
  <c r="I221" i="7"/>
  <c r="W75" i="2" s="1"/>
  <c r="I222" i="7"/>
  <c r="W76" i="2" s="1"/>
  <c r="I223" i="7"/>
  <c r="W77" i="2" s="1"/>
  <c r="R67" i="2"/>
  <c r="I4" i="2"/>
  <c r="R30" i="2"/>
  <c r="I77" i="2"/>
  <c r="I2" i="7"/>
  <c r="E6" i="2" s="1"/>
  <c r="I3" i="7"/>
  <c r="E7" i="2" s="1"/>
  <c r="I4" i="7"/>
  <c r="E8" i="2" s="1"/>
  <c r="I5" i="7"/>
  <c r="E9" i="2" s="1"/>
  <c r="I6" i="7"/>
  <c r="E10" i="2" s="1"/>
  <c r="I7" i="7"/>
  <c r="E11" i="2" s="1"/>
  <c r="I8" i="7"/>
  <c r="E12" i="2" s="1"/>
  <c r="I9" i="7"/>
  <c r="E13" i="2" s="1"/>
  <c r="I10" i="7"/>
  <c r="E14" i="2" s="1"/>
  <c r="I11" i="7"/>
  <c r="E15" i="2" s="1"/>
  <c r="I12" i="7"/>
  <c r="E16" i="2" s="1"/>
  <c r="I13" i="7"/>
  <c r="E17" i="2" s="1"/>
  <c r="I14" i="7"/>
  <c r="E18" i="2" s="1"/>
  <c r="I15" i="7"/>
  <c r="E19" i="2" s="1"/>
  <c r="I16" i="7"/>
  <c r="E20" i="2" s="1"/>
  <c r="I17" i="7"/>
  <c r="E21" i="2" s="1"/>
  <c r="I18" i="7"/>
  <c r="E22" i="2" s="1"/>
  <c r="I19" i="7"/>
  <c r="E23" i="2" s="1"/>
  <c r="I20" i="7"/>
  <c r="E24" i="2" s="1"/>
  <c r="I21" i="7"/>
  <c r="E25" i="2" s="1"/>
  <c r="I22" i="7"/>
  <c r="E26" i="2" s="1"/>
  <c r="I23" i="7"/>
  <c r="E27" i="2" s="1"/>
  <c r="I24" i="7"/>
  <c r="E28" i="2" s="1"/>
  <c r="I25" i="7"/>
  <c r="E29" i="2" s="1"/>
  <c r="I26" i="7"/>
  <c r="E30" i="2" s="1"/>
  <c r="I27" i="7"/>
  <c r="E35" i="2" s="1"/>
  <c r="I28" i="7"/>
  <c r="E36" i="2" s="1"/>
  <c r="I29" i="7"/>
  <c r="E37" i="2" s="1"/>
  <c r="I30" i="7"/>
  <c r="E38" i="2" s="1"/>
  <c r="I31" i="7"/>
  <c r="E39" i="2" s="1"/>
  <c r="I32" i="7"/>
  <c r="E40" i="2" s="1"/>
  <c r="I33" i="7"/>
  <c r="E41" i="2" s="1"/>
  <c r="I34" i="7"/>
  <c r="E42" i="2" s="1"/>
  <c r="I35" i="7"/>
  <c r="E43" i="2" s="1"/>
  <c r="I36" i="7"/>
  <c r="E44" i="2" s="1"/>
  <c r="I37" i="7"/>
  <c r="E45" i="2" s="1"/>
  <c r="I38" i="7"/>
  <c r="E46" i="2" s="1"/>
  <c r="I39" i="7"/>
  <c r="E47" i="2" s="1"/>
  <c r="I40" i="7"/>
  <c r="E48" i="2" s="1"/>
  <c r="I41" i="7"/>
  <c r="E49" i="2" s="1"/>
  <c r="I42" i="7"/>
  <c r="E50" i="2" s="1"/>
  <c r="I43" i="7"/>
  <c r="E51" i="2" s="1"/>
  <c r="I44" i="7"/>
  <c r="E56" i="2" s="1"/>
  <c r="I45" i="7"/>
  <c r="E57" i="2" s="1"/>
  <c r="I46" i="7"/>
  <c r="E58" i="2" s="1"/>
  <c r="I47" i="7"/>
  <c r="E59" i="2" s="1"/>
  <c r="I48" i="7"/>
  <c r="E60" i="2" s="1"/>
  <c r="I49" i="7"/>
  <c r="E61" i="2" s="1"/>
  <c r="I50" i="7"/>
  <c r="E62" i="2" s="1"/>
  <c r="I51" i="7"/>
  <c r="E63" i="2" s="1"/>
  <c r="I52" i="7"/>
  <c r="E64" i="2" s="1"/>
  <c r="I53" i="7"/>
  <c r="E65" i="2" s="1"/>
  <c r="I54" i="7"/>
  <c r="E66" i="2" s="1"/>
  <c r="I55" i="7"/>
  <c r="E67" i="2" s="1"/>
  <c r="I56" i="7"/>
  <c r="E68" i="2" s="1"/>
  <c r="I57" i="7"/>
  <c r="E69" i="2" s="1"/>
  <c r="I58" i="7"/>
  <c r="E70" i="2" s="1"/>
  <c r="I59" i="7"/>
  <c r="E71" i="2" s="1"/>
  <c r="I60" i="7"/>
  <c r="E72" i="2" s="1"/>
  <c r="I61" i="7"/>
  <c r="E73" i="2" s="1"/>
  <c r="I62" i="7"/>
  <c r="E74" i="2" s="1"/>
  <c r="I63" i="7"/>
  <c r="E79" i="2" s="1"/>
  <c r="I64" i="7"/>
  <c r="E80" i="2" s="1"/>
  <c r="I65" i="7"/>
  <c r="E81" i="2" s="1"/>
  <c r="I66" i="7"/>
  <c r="E82" i="2" s="1"/>
  <c r="I67" i="7"/>
  <c r="E83" i="2" s="1"/>
  <c r="I68" i="7"/>
  <c r="E84" i="2" s="1"/>
  <c r="I69" i="7"/>
  <c r="E85" i="2" s="1"/>
  <c r="I70" i="7"/>
  <c r="E86" i="2" s="1"/>
  <c r="I71" i="7"/>
  <c r="E87" i="2" s="1"/>
  <c r="I72" i="7"/>
  <c r="E88" i="2" s="1"/>
  <c r="I73" i="7"/>
  <c r="E89" i="2" s="1"/>
  <c r="I74" i="7"/>
  <c r="E90" i="2" s="1"/>
  <c r="I75" i="7"/>
  <c r="N6" i="2" s="1"/>
  <c r="I76" i="7"/>
  <c r="N7" i="2" s="1"/>
  <c r="I77" i="7"/>
  <c r="N8" i="2" s="1"/>
  <c r="I78" i="7"/>
  <c r="N9" i="2" s="1"/>
  <c r="I79" i="7"/>
  <c r="N10" i="2" s="1"/>
  <c r="I80" i="7"/>
  <c r="N11" i="2" s="1"/>
  <c r="I81" i="7"/>
  <c r="N12" i="2" s="1"/>
  <c r="I82" i="7"/>
  <c r="N13" i="2" s="1"/>
  <c r="I83" i="7"/>
  <c r="N14" i="2" s="1"/>
  <c r="I84" i="7"/>
  <c r="N15" i="2" s="1"/>
  <c r="I85" i="7"/>
  <c r="N16" i="2" s="1"/>
  <c r="I86" i="7"/>
  <c r="N17" i="2" s="1"/>
  <c r="I87" i="7"/>
  <c r="N18" i="2" s="1"/>
  <c r="I88" i="7"/>
  <c r="N19" i="2" s="1"/>
  <c r="I89" i="7"/>
  <c r="N20" i="2" s="1"/>
  <c r="I90" i="7"/>
  <c r="N21" i="2" s="1"/>
  <c r="I91" i="7"/>
  <c r="N22" i="2" s="1"/>
  <c r="I92" i="7"/>
  <c r="N23" i="2" s="1"/>
  <c r="I93" i="7"/>
  <c r="N24" i="2" s="1"/>
  <c r="I94" i="7"/>
  <c r="N25" i="2" s="1"/>
  <c r="I95" i="7"/>
  <c r="N26" i="2" s="1"/>
  <c r="I96" i="7"/>
  <c r="N27" i="2" s="1"/>
  <c r="I97" i="7"/>
  <c r="N32" i="2" s="1"/>
  <c r="I98" i="7"/>
  <c r="N33" i="2" s="1"/>
  <c r="I99" i="7"/>
  <c r="N34" i="2" s="1"/>
  <c r="I100" i="7"/>
  <c r="N35" i="2" s="1"/>
  <c r="I101" i="7"/>
  <c r="N36" i="2" s="1"/>
  <c r="I102" i="7"/>
  <c r="N37" i="2" s="1"/>
  <c r="I103" i="7"/>
  <c r="N38" i="2" s="1"/>
  <c r="I104" i="7"/>
  <c r="N39" i="2" s="1"/>
  <c r="I105" i="7"/>
  <c r="N40" i="2" s="1"/>
  <c r="I106" i="7"/>
  <c r="N41" i="2" s="1"/>
  <c r="I107" i="7"/>
  <c r="N42" i="2" s="1"/>
  <c r="I108" i="7"/>
  <c r="N43" i="2" s="1"/>
  <c r="I109" i="7"/>
  <c r="N44" i="2" s="1"/>
  <c r="I110" i="7"/>
  <c r="N45" i="2" s="1"/>
  <c r="I111" i="7"/>
  <c r="N46" i="2" s="1"/>
  <c r="I112" i="7"/>
  <c r="N51" i="2" s="1"/>
  <c r="I113" i="7"/>
  <c r="N52" i="2" s="1"/>
  <c r="I114" i="7"/>
  <c r="N53" i="2" s="1"/>
  <c r="I115" i="7"/>
  <c r="N54" i="2" s="1"/>
  <c r="I116" i="7"/>
  <c r="N55" i="2" s="1"/>
  <c r="I117" i="7"/>
  <c r="N56" i="2" s="1"/>
  <c r="I118" i="7"/>
  <c r="N57" i="2" s="1"/>
  <c r="I119" i="7"/>
  <c r="N58" i="2" s="1"/>
  <c r="I120" i="7"/>
  <c r="N59" i="2" s="1"/>
  <c r="I121" i="7"/>
  <c r="N60" i="2" s="1"/>
  <c r="I122" i="7"/>
  <c r="N61" i="2" s="1"/>
  <c r="I123" i="7"/>
  <c r="N62" i="2" s="1"/>
  <c r="I124" i="7"/>
  <c r="N63" i="2" s="1"/>
  <c r="I125" i="7"/>
  <c r="N64" i="2" s="1"/>
  <c r="I126" i="7"/>
  <c r="N69" i="2" s="1"/>
  <c r="I127" i="7"/>
  <c r="N70" i="2" s="1"/>
  <c r="I128" i="7"/>
  <c r="N71" i="2" s="1"/>
  <c r="I129" i="7"/>
  <c r="N72" i="2" s="1"/>
  <c r="I130" i="7"/>
  <c r="N73" i="2" s="1"/>
  <c r="I131" i="7"/>
  <c r="N74" i="2" s="1"/>
  <c r="I132" i="7"/>
  <c r="N75" i="2" s="1"/>
  <c r="I133" i="7"/>
  <c r="N76" i="2" s="1"/>
  <c r="I134" i="7"/>
  <c r="N77" i="2" s="1"/>
  <c r="I135" i="7"/>
  <c r="N78" i="2" s="1"/>
  <c r="I136" i="7"/>
  <c r="N79" i="2" s="1"/>
  <c r="I137" i="7"/>
  <c r="N80" i="2" s="1"/>
  <c r="I138" i="7"/>
  <c r="N81" i="2" s="1"/>
  <c r="I139" i="7"/>
  <c r="N82" i="2" s="1"/>
  <c r="I140" i="7"/>
  <c r="N83" i="2" s="1"/>
  <c r="I141" i="7"/>
  <c r="N84" i="2" s="1"/>
  <c r="I142" i="7"/>
  <c r="N85" i="2" s="1"/>
  <c r="I143" i="7"/>
  <c r="N86" i="2" s="1"/>
  <c r="I144" i="7"/>
  <c r="N87" i="2" s="1"/>
  <c r="I145" i="7"/>
  <c r="N88" i="2" s="1"/>
  <c r="I146" i="7"/>
  <c r="N89" i="2" s="1"/>
  <c r="I147" i="7"/>
  <c r="N90" i="2" s="1"/>
  <c r="I148" i="7"/>
  <c r="N91" i="2" s="1"/>
  <c r="I149" i="7"/>
  <c r="N92" i="2" s="1"/>
  <c r="I150" i="7"/>
  <c r="W6" i="2" s="1"/>
  <c r="I151" i="7"/>
  <c r="W7" i="2" s="1"/>
  <c r="I152" i="7"/>
  <c r="W8" i="2" s="1"/>
  <c r="I153" i="7"/>
  <c r="W9" i="2" s="1"/>
  <c r="I154" i="7"/>
  <c r="W10" i="2" s="1"/>
  <c r="I155" i="7"/>
  <c r="W11" i="2" s="1"/>
  <c r="I156" i="7"/>
  <c r="W12" i="2" s="1"/>
  <c r="I157" i="7"/>
  <c r="W13" i="2" s="1"/>
  <c r="I158" i="7"/>
  <c r="W14" i="2" s="1"/>
  <c r="I159" i="7"/>
  <c r="W15" i="2" s="1"/>
  <c r="I160" i="7"/>
  <c r="W16" i="2" s="1"/>
  <c r="I161" i="7"/>
  <c r="W17" i="2" s="1"/>
  <c r="I162" i="7"/>
  <c r="W18" i="2" s="1"/>
  <c r="I163" i="7"/>
  <c r="W19" i="2" s="1"/>
  <c r="I164" i="7"/>
  <c r="W20" i="2" s="1"/>
  <c r="I165" i="7"/>
  <c r="W21" i="2" s="1"/>
  <c r="I166" i="7"/>
  <c r="W22" i="2" s="1"/>
  <c r="I167" i="7"/>
  <c r="W23" i="2" s="1"/>
  <c r="I168" i="7"/>
  <c r="W24" i="2" s="1"/>
  <c r="I169" i="7"/>
  <c r="W25" i="2" s="1"/>
  <c r="I170" i="7"/>
  <c r="W29" i="2" s="1"/>
  <c r="I171" i="7"/>
  <c r="W30" i="2" s="1"/>
  <c r="I172" i="7"/>
  <c r="W31" i="2" s="1"/>
  <c r="I173" i="7"/>
  <c r="W32" i="2" s="1"/>
  <c r="I174" i="7"/>
  <c r="W33" i="2" s="1"/>
  <c r="I175" i="7"/>
  <c r="W34" i="2" s="1"/>
  <c r="I176" i="7"/>
  <c r="W35" i="2" s="1"/>
  <c r="I177" i="7"/>
  <c r="W36" i="2" s="1"/>
  <c r="I178" i="7"/>
  <c r="W37" i="2" s="1"/>
  <c r="I179" i="7"/>
  <c r="W38" i="2" s="1"/>
  <c r="I180" i="7"/>
  <c r="W39" i="2" s="1"/>
  <c r="I181" i="7"/>
  <c r="W40" i="2" s="1"/>
  <c r="I182" i="7"/>
  <c r="W41" i="2" s="1"/>
  <c r="I183" i="7"/>
  <c r="W42" i="2" s="1"/>
  <c r="I184" i="7"/>
  <c r="W43" i="2" s="1"/>
  <c r="I185" i="7"/>
  <c r="W44" i="2" s="1"/>
  <c r="I186" i="7"/>
  <c r="W45" i="2" s="1"/>
  <c r="I187" i="7"/>
  <c r="W46" i="2" s="1"/>
  <c r="I188" i="7"/>
  <c r="W47" i="2" s="1"/>
  <c r="I189" i="7"/>
  <c r="W48" i="2" s="1"/>
  <c r="I190" i="7"/>
  <c r="W49" i="2" s="1"/>
  <c r="I191" i="7"/>
  <c r="W50" i="2" s="1"/>
  <c r="I192" i="7"/>
  <c r="W51" i="2" s="1"/>
  <c r="I193" i="7"/>
  <c r="W52" i="2" s="1"/>
  <c r="I194" i="7"/>
  <c r="W53" i="2" s="1"/>
  <c r="I195" i="7"/>
  <c r="W54" i="2" s="1"/>
  <c r="I196" i="7"/>
  <c r="W55" i="2" s="1"/>
  <c r="I197" i="7"/>
  <c r="W56" i="2" s="1"/>
  <c r="I198" i="7"/>
  <c r="W57" i="2" s="1"/>
  <c r="I199" i="7"/>
  <c r="W58" i="2" s="1"/>
  <c r="I200" i="7"/>
  <c r="W59" i="2" s="1"/>
  <c r="I201" i="7"/>
  <c r="W60" i="2" s="1"/>
  <c r="I202" i="7"/>
  <c r="W61" i="2" s="1"/>
  <c r="I203" i="7"/>
  <c r="W62" i="2" s="1"/>
  <c r="I204" i="7"/>
  <c r="W63" i="2" s="1"/>
  <c r="I205" i="7"/>
  <c r="W64" i="2" s="1"/>
  <c r="Y95" i="2" l="1"/>
  <c r="Y96" i="2" s="1"/>
  <c r="V86" i="2" l="1"/>
</calcChain>
</file>

<file path=xl/sharedStrings.xml><?xml version="1.0" encoding="utf-8"?>
<sst xmlns="http://schemas.openxmlformats.org/spreadsheetml/2006/main" count="3059" uniqueCount="1402">
  <si>
    <t>AIR</t>
  </si>
  <si>
    <t>LIGHT</t>
  </si>
  <si>
    <t>MIND</t>
  </si>
  <si>
    <t>Y</t>
  </si>
  <si>
    <t>?</t>
  </si>
  <si>
    <t>Weight</t>
  </si>
  <si>
    <t>ID</t>
  </si>
  <si>
    <t>Part Name</t>
  </si>
  <si>
    <t>A01.1</t>
  </si>
  <si>
    <t>Meet Thresholds for Particulate Matter</t>
  </si>
  <si>
    <t>L01.1</t>
  </si>
  <si>
    <t>Provide Indoor Light</t>
  </si>
  <si>
    <t>M01.1</t>
  </si>
  <si>
    <t>Promote Mental Health and Well-being</t>
  </si>
  <si>
    <t>A01.2</t>
  </si>
  <si>
    <t>Meet Thresholds for Organic Gases</t>
  </si>
  <si>
    <t>L02.1</t>
  </si>
  <si>
    <t>Provide Visual Acuity</t>
  </si>
  <si>
    <t>M02.1</t>
  </si>
  <si>
    <t>Provide Connection to Nature</t>
  </si>
  <si>
    <t>A01.3</t>
  </si>
  <si>
    <t>Meet Thresholds for Inorganic Gases</t>
  </si>
  <si>
    <t>L03.1</t>
  </si>
  <si>
    <t>Meet Lighting for Day-Active People</t>
  </si>
  <si>
    <t>M02.2</t>
  </si>
  <si>
    <t>Provide Connection to Place</t>
  </si>
  <si>
    <t>A01.4</t>
  </si>
  <si>
    <t>Meet Thresholds for Radon</t>
  </si>
  <si>
    <t>L04.1</t>
  </si>
  <si>
    <t>Manage Glare from Electric Lighting</t>
  </si>
  <si>
    <t>M03.1</t>
  </si>
  <si>
    <t>Offer Mental Health Screening</t>
  </si>
  <si>
    <t>A01.5</t>
  </si>
  <si>
    <t>L05.1</t>
  </si>
  <si>
    <t>Implement Daylight Plan</t>
  </si>
  <si>
    <t>M03.2</t>
  </si>
  <si>
    <t>Offer Mental Health Services</t>
  </si>
  <si>
    <t>A02.1</t>
  </si>
  <si>
    <t>Prohibit Indoor Smoking</t>
  </si>
  <si>
    <t>L05.2</t>
  </si>
  <si>
    <t>Integrate Solar Shading</t>
  </si>
  <si>
    <t>M03.3</t>
  </si>
  <si>
    <t>Offer Workplace Support</t>
  </si>
  <si>
    <t>A02.2</t>
  </si>
  <si>
    <t>Prohibit Outdoor Smoking</t>
  </si>
  <si>
    <t>L06.1</t>
  </si>
  <si>
    <t>Conduct Daylight Simulation</t>
  </si>
  <si>
    <t>M03.4</t>
  </si>
  <si>
    <t>A03.1</t>
  </si>
  <si>
    <t>Ensure Adequate Ventilation</t>
  </si>
  <si>
    <t>L07.1</t>
  </si>
  <si>
    <t>Balance Visual Lighting</t>
  </si>
  <si>
    <t>M04.1</t>
  </si>
  <si>
    <t>Offer Mental Health Education</t>
  </si>
  <si>
    <t>A04.1</t>
  </si>
  <si>
    <t>Mitigate Construction Pollution</t>
  </si>
  <si>
    <t>L08.1</t>
  </si>
  <si>
    <t>Enhance Color Rendering Quality</t>
  </si>
  <si>
    <t>M04.2</t>
  </si>
  <si>
    <t>Offer Mental Health Education for Managers</t>
  </si>
  <si>
    <t>A05.1</t>
  </si>
  <si>
    <t>Meet Enhanced Thresholds for Particulate Matter</t>
  </si>
  <si>
    <t>L08.2</t>
  </si>
  <si>
    <t>Manage Flicker</t>
  </si>
  <si>
    <t>M05.1</t>
  </si>
  <si>
    <t>Develop Stress Management Plan</t>
  </si>
  <si>
    <t>A05.2</t>
  </si>
  <si>
    <t>Meet Enhanced Thresholds for Organic Gases</t>
  </si>
  <si>
    <t>L09.1</t>
  </si>
  <si>
    <t>Enhance Occupant Controllability</t>
  </si>
  <si>
    <t>M06.1</t>
  </si>
  <si>
    <t>Support Healthy Working Hours</t>
  </si>
  <si>
    <t>A05.3</t>
  </si>
  <si>
    <t>Meet Enhanced Thresholds for Inorganic Gases</t>
  </si>
  <si>
    <t>L09.2</t>
  </si>
  <si>
    <t>Provide Supplemental Lighting</t>
  </si>
  <si>
    <t>M06.2</t>
  </si>
  <si>
    <t>Provide Nap Policy and Space</t>
  </si>
  <si>
    <t>A06.1</t>
  </si>
  <si>
    <t>Increase Outdoor Air Supply</t>
  </si>
  <si>
    <t>M07.1</t>
  </si>
  <si>
    <t>Provide Restorative Space</t>
  </si>
  <si>
    <t>A06.2</t>
  </si>
  <si>
    <t>Improve Ventilation Effectiveness</t>
  </si>
  <si>
    <t>MOVEMENT</t>
  </si>
  <si>
    <t>M08.1</t>
  </si>
  <si>
    <t>Provide Restorative Programming</t>
  </si>
  <si>
    <t>A07.1</t>
  </si>
  <si>
    <t>Provide Operable Windows</t>
  </si>
  <si>
    <t>M09.1</t>
  </si>
  <si>
    <t>Provide Nature Access Indoors</t>
  </si>
  <si>
    <t>A07.2</t>
  </si>
  <si>
    <t>V01.1</t>
  </si>
  <si>
    <t>Design Active Buildings and Communities</t>
  </si>
  <si>
    <t>M09.2</t>
  </si>
  <si>
    <t>Provide Nature Access Outdoors</t>
  </si>
  <si>
    <t>A08.1</t>
  </si>
  <si>
    <t>Install Indoor Air Monitors</t>
  </si>
  <si>
    <t>V02.1</t>
  </si>
  <si>
    <t>Support Visual Ergonomics</t>
  </si>
  <si>
    <t>M10.1</t>
  </si>
  <si>
    <t>Provide Tobacco Cessation Resources</t>
  </si>
  <si>
    <t>A08.2</t>
  </si>
  <si>
    <t>Promote Air Quality Awareness</t>
  </si>
  <si>
    <t>V02.2</t>
  </si>
  <si>
    <t>Provide Height-Adjustable Work Surfaces</t>
  </si>
  <si>
    <t>M10.2</t>
  </si>
  <si>
    <t>Limit Tobacco Availability</t>
  </si>
  <si>
    <t>A09.1</t>
  </si>
  <si>
    <t>Design Healthy Entryways</t>
  </si>
  <si>
    <t>V02.3</t>
  </si>
  <si>
    <t>Provide Chair Adjustability</t>
  </si>
  <si>
    <t>M11.1</t>
  </si>
  <si>
    <t>Offer Substance Use Education</t>
  </si>
  <si>
    <t>A09.2</t>
  </si>
  <si>
    <t>Perform Envelope Commissioning</t>
  </si>
  <si>
    <t>V02.4</t>
  </si>
  <si>
    <t>Provide Support at Standing Workstations</t>
  </si>
  <si>
    <t>M11.2</t>
  </si>
  <si>
    <t>Provide Substance Use and Addiction Services</t>
  </si>
  <si>
    <t>A10.1</t>
  </si>
  <si>
    <t>Manage Combustion</t>
  </si>
  <si>
    <t>V02.5</t>
  </si>
  <si>
    <t>Provide Workstation Orientation</t>
  </si>
  <si>
    <t>A11.1</t>
  </si>
  <si>
    <t>Manage Pollution and Exhaust</t>
  </si>
  <si>
    <t>V03.1</t>
  </si>
  <si>
    <t>Design Aesthetic Staircases</t>
  </si>
  <si>
    <t>COMMUNITY</t>
  </si>
  <si>
    <t>A12.1</t>
  </si>
  <si>
    <t>Implement Particle Filtration</t>
  </si>
  <si>
    <t>V03.2</t>
  </si>
  <si>
    <t>Integrate Point-of-Decision Signage</t>
  </si>
  <si>
    <t>A13.1</t>
  </si>
  <si>
    <t>Improve Supply Air</t>
  </si>
  <si>
    <t>V03.3</t>
  </si>
  <si>
    <t>Promote Visible Stairs</t>
  </si>
  <si>
    <t>C01.1</t>
  </si>
  <si>
    <t>Provide WELL Feature Guide</t>
  </si>
  <si>
    <t>A14.1</t>
  </si>
  <si>
    <t>V04.1</t>
  </si>
  <si>
    <t>Provide Cycling Infrastructure</t>
  </si>
  <si>
    <t>C02.1</t>
  </si>
  <si>
    <t>Facilitate Stakeholder Charrette</t>
  </si>
  <si>
    <t>V04.2</t>
  </si>
  <si>
    <t>Provide Showers, Lockers and Changing Facilities</t>
  </si>
  <si>
    <t>C02.2</t>
  </si>
  <si>
    <t>Promote Health-Oriented Mission</t>
  </si>
  <si>
    <t>V05.1</t>
  </si>
  <si>
    <t>Select Sites with Pedestrian-friendly Streets</t>
  </si>
  <si>
    <t>C03.1</t>
  </si>
  <si>
    <t>Develop Emergency Preparedness Plan</t>
  </si>
  <si>
    <t>WATER</t>
  </si>
  <si>
    <t>V05.2</t>
  </si>
  <si>
    <t>Select Sites with Access to Mass Transit</t>
  </si>
  <si>
    <t>C04.1</t>
  </si>
  <si>
    <t>Select Project Survey</t>
  </si>
  <si>
    <t>V06.1</t>
  </si>
  <si>
    <t>Offer Physical Activity Opportunities</t>
  </si>
  <si>
    <t>Administer Survey and Report Results</t>
  </si>
  <si>
    <t>W01.1</t>
  </si>
  <si>
    <t>Verify Water Quality Indicators</t>
  </si>
  <si>
    <t>V07.1</t>
  </si>
  <si>
    <t>Provide Active Workstations</t>
  </si>
  <si>
    <t>C05.1</t>
  </si>
  <si>
    <t>Utilize Enhanced Survey</t>
  </si>
  <si>
    <t>W02.1</t>
  </si>
  <si>
    <t>Meet Chemical Thresholds</t>
  </si>
  <si>
    <t>V08.1</t>
  </si>
  <si>
    <t>Provide Indoor Activity Spaces</t>
  </si>
  <si>
    <t>C05.2</t>
  </si>
  <si>
    <t>Utilize Pre- and Post-Occupancy Survey</t>
  </si>
  <si>
    <t>W02.2</t>
  </si>
  <si>
    <t>Meet Thresholds for Organics and Pesticides</t>
  </si>
  <si>
    <t>V08.2</t>
  </si>
  <si>
    <t>Provide Outdoor Physical Activity Space</t>
  </si>
  <si>
    <t>C05.3</t>
  </si>
  <si>
    <t>Implement Action Plan</t>
  </si>
  <si>
    <t>W03.1</t>
  </si>
  <si>
    <t>Monitor Chemical and Biological Water Quality</t>
  </si>
  <si>
    <t>V09.1</t>
  </si>
  <si>
    <t>Offer Physical Activity Incentives</t>
  </si>
  <si>
    <t>C05.4</t>
  </si>
  <si>
    <t>Facilitate Interviews, Focus Groups and/or Observation</t>
  </si>
  <si>
    <t>W03.2</t>
  </si>
  <si>
    <t>Implement Legionella Management Plan</t>
  </si>
  <si>
    <t>V10.1</t>
  </si>
  <si>
    <t>Provide Self-Monitoring Tools</t>
  </si>
  <si>
    <t>C06.1</t>
  </si>
  <si>
    <t>Promote Health Benefits</t>
  </si>
  <si>
    <t>W04.1</t>
  </si>
  <si>
    <t>Meet Thresholds for Drinking Water Taste</t>
  </si>
  <si>
    <t>Implement an Ergonomics Program</t>
  </si>
  <si>
    <t>C06.2</t>
  </si>
  <si>
    <t>Offer On-Demand Health Services</t>
  </si>
  <si>
    <t>W05.1</t>
  </si>
  <si>
    <t>Assess and Maintain Drinking Water Quality</t>
  </si>
  <si>
    <t>Commit to Ergonomic Improvements</t>
  </si>
  <si>
    <t>C06.3</t>
  </si>
  <si>
    <t>Offer Sick Leave</t>
  </si>
  <si>
    <t>W05.2</t>
  </si>
  <si>
    <t>Promote Drinking Water Transparency</t>
  </si>
  <si>
    <t>Support Remote Work Ergonomics</t>
  </si>
  <si>
    <t>C07.1</t>
  </si>
  <si>
    <t>Promote Culture of Health</t>
  </si>
  <si>
    <t>W06.1</t>
  </si>
  <si>
    <t>Ensure Drinking Water Access</t>
  </si>
  <si>
    <t>C07.2</t>
  </si>
  <si>
    <t>W07.1</t>
  </si>
  <si>
    <t>Design Envelope for Moisture Protection</t>
  </si>
  <si>
    <t>THERMAL COMFORT</t>
  </si>
  <si>
    <t>C08.1</t>
  </si>
  <si>
    <t>Offer New Parent Leave</t>
  </si>
  <si>
    <t>W07.2</t>
  </si>
  <si>
    <t>Design Interiors for Moisture Management</t>
  </si>
  <si>
    <t>C09.1</t>
  </si>
  <si>
    <t>Offer Workplace Breastfeeding Support</t>
  </si>
  <si>
    <t>W07.3</t>
  </si>
  <si>
    <t>Implement Mold and Moisture Management Plan</t>
  </si>
  <si>
    <t>T01.1</t>
  </si>
  <si>
    <t>Provide Acceptable Thermal Environment</t>
  </si>
  <si>
    <t>C09.2</t>
  </si>
  <si>
    <t>Design Lactation Room</t>
  </si>
  <si>
    <t>W08.1</t>
  </si>
  <si>
    <t>T01.2</t>
  </si>
  <si>
    <t>C10.1</t>
  </si>
  <si>
    <t>Offer Childcare Support</t>
  </si>
  <si>
    <t>W08.2</t>
  </si>
  <si>
    <t>Enhance Bathroom Accommodations</t>
  </si>
  <si>
    <t>T02.1</t>
  </si>
  <si>
    <t>Survey for Thermal Comfort</t>
  </si>
  <si>
    <t>C10.2</t>
  </si>
  <si>
    <t>Offer Family Leave</t>
  </si>
  <si>
    <t>W08.3</t>
  </si>
  <si>
    <t>Support Effective Handwashing</t>
  </si>
  <si>
    <t>T03.1</t>
  </si>
  <si>
    <t>Provide Thermostat Control</t>
  </si>
  <si>
    <t>C10.3</t>
  </si>
  <si>
    <t>Offer Bereavement Support</t>
  </si>
  <si>
    <t>T04.1</t>
  </si>
  <si>
    <t>Provide Personal Cooling Options</t>
  </si>
  <si>
    <t>C11.1</t>
  </si>
  <si>
    <t>Promote Community Engagement</t>
  </si>
  <si>
    <t>T04.2</t>
  </si>
  <si>
    <t>Provide Personal Heating Options</t>
  </si>
  <si>
    <t>C11.2</t>
  </si>
  <si>
    <t>Provide Community Space</t>
  </si>
  <si>
    <t>T04.3</t>
  </si>
  <si>
    <t>Allow Flexible Dress Code</t>
  </si>
  <si>
    <t>C12.1</t>
  </si>
  <si>
    <t>Promote Diversity and Inclusion</t>
  </si>
  <si>
    <t>NOURISHMENT</t>
  </si>
  <si>
    <t>T05.1</t>
  </si>
  <si>
    <t>Implement Radiant Heating</t>
  </si>
  <si>
    <t>C13.1</t>
  </si>
  <si>
    <t>Integrate Universal Design</t>
  </si>
  <si>
    <t>T05.2</t>
  </si>
  <si>
    <t>Implement Radiant Cooling</t>
  </si>
  <si>
    <t>C14.1</t>
  </si>
  <si>
    <t>Promote Emergency Resources</t>
  </si>
  <si>
    <t>N01.1</t>
  </si>
  <si>
    <t>Provide Fruits and Vegetables</t>
  </si>
  <si>
    <t>T06.1</t>
  </si>
  <si>
    <t>Monitor Thermal Environment</t>
  </si>
  <si>
    <t>C14.2</t>
  </si>
  <si>
    <t>Provide Opioid Response Kit and Training</t>
  </si>
  <si>
    <t>N01.2</t>
  </si>
  <si>
    <t>Promote Fruit and Vegetable Visibility</t>
  </si>
  <si>
    <t>T07.1</t>
  </si>
  <si>
    <t>Manage Relative Humidity</t>
  </si>
  <si>
    <t>Promote Business Continuity</t>
  </si>
  <si>
    <t>N02.1</t>
  </si>
  <si>
    <t>Provide Nutritional Information</t>
  </si>
  <si>
    <t>Provide Windows with Multiple Opening Modes</t>
  </si>
  <si>
    <t>Support Emergency Resilience</t>
  </si>
  <si>
    <t>N02.2</t>
  </si>
  <si>
    <t>Address Food Allergens</t>
  </si>
  <si>
    <t>Manage Outdoor Heat</t>
  </si>
  <si>
    <t>Facilitate Healthy Re-entry</t>
  </si>
  <si>
    <t>N02.3</t>
  </si>
  <si>
    <t>Label Sugar Content</t>
  </si>
  <si>
    <t>Avoid Excessive Wind</t>
  </si>
  <si>
    <t>Allocate Affordable Units</t>
  </si>
  <si>
    <t>N03.1</t>
  </si>
  <si>
    <t>Limit Total Sugars</t>
  </si>
  <si>
    <t>Support Outdoor Nature Access</t>
  </si>
  <si>
    <t>Disclose Labor Practices</t>
  </si>
  <si>
    <t>N03.2</t>
  </si>
  <si>
    <t>Promote Whole Grains</t>
  </si>
  <si>
    <t>Implement Responsible Labor Practices</t>
  </si>
  <si>
    <t>N04.1</t>
  </si>
  <si>
    <t>Optimize Food Advertising</t>
  </si>
  <si>
    <t>SOUND</t>
  </si>
  <si>
    <t>N05.1</t>
  </si>
  <si>
    <t>Limit Artificial Ingredients</t>
  </si>
  <si>
    <t>INNOVATION</t>
  </si>
  <si>
    <t>N06.1</t>
  </si>
  <si>
    <t>Promote Healthy Portions</t>
  </si>
  <si>
    <t>S01.1</t>
  </si>
  <si>
    <t>Label Acoustic Zones</t>
  </si>
  <si>
    <t>N07.1</t>
  </si>
  <si>
    <t>Provide Nutrition Education</t>
  </si>
  <si>
    <t>S01</t>
  </si>
  <si>
    <t>Provide Acoustic Design Plan</t>
  </si>
  <si>
    <t>I01</t>
  </si>
  <si>
    <t>Propose Innovations</t>
  </si>
  <si>
    <t>N08.1</t>
  </si>
  <si>
    <t>Support Mindful Eating</t>
  </si>
  <si>
    <t>S02</t>
  </si>
  <si>
    <t>Limit Background Noise Levels</t>
  </si>
  <si>
    <t>I02</t>
  </si>
  <si>
    <t>Achieve WELL AP</t>
  </si>
  <si>
    <t>N09.1</t>
  </si>
  <si>
    <t>Accommodate Special Diets</t>
  </si>
  <si>
    <t>S03</t>
  </si>
  <si>
    <t>Design for Sound Isolation at Walls and Doors</t>
  </si>
  <si>
    <t>I03</t>
  </si>
  <si>
    <t>Offer WELL Educational Tours</t>
  </si>
  <si>
    <t>N09.2</t>
  </si>
  <si>
    <t>Label Food Allergens</t>
  </si>
  <si>
    <t>Achieve Sound Isolation at Walls</t>
  </si>
  <si>
    <t>I04</t>
  </si>
  <si>
    <t>N10.1</t>
  </si>
  <si>
    <t>Provide Meal Support</t>
  </si>
  <si>
    <t>S04</t>
  </si>
  <si>
    <t>Achieve Reverberation Time Thresholds</t>
  </si>
  <si>
    <t>I05</t>
  </si>
  <si>
    <t>Achieve Green Building Certification</t>
  </si>
  <si>
    <t>N11.1</t>
  </si>
  <si>
    <t>Implement Responsible Sourcing</t>
  </si>
  <si>
    <t>S05</t>
  </si>
  <si>
    <t>Implement Sound Reducing Surfaces</t>
  </si>
  <si>
    <t>N12.1</t>
  </si>
  <si>
    <t>Provide Gardening Space</t>
  </si>
  <si>
    <t>Provide Minimum Background Sound</t>
  </si>
  <si>
    <t>N13.1</t>
  </si>
  <si>
    <t>Ensure Local Food Access</t>
  </si>
  <si>
    <t>Provide Enhanced Speech Reduction</t>
  </si>
  <si>
    <t>Limit Red and Processed Meats</t>
  </si>
  <si>
    <t>S07ß</t>
  </si>
  <si>
    <t>Specify Impact Noise Reducing Flooring</t>
  </si>
  <si>
    <t>Meet Thresholds for Impact Noise Rating</t>
  </si>
  <si>
    <t>S08ß</t>
  </si>
  <si>
    <t>Provide Enhanced Speech Intelligibility</t>
  </si>
  <si>
    <t>Prioritize Audio Devices and Policies</t>
  </si>
  <si>
    <t>Implement Safety Plan for Non-Potable Water Capture and Reuse</t>
  </si>
  <si>
    <t>P</t>
  </si>
  <si>
    <t>V03</t>
  </si>
  <si>
    <t>V04</t>
  </si>
  <si>
    <t>V05</t>
  </si>
  <si>
    <t>V06</t>
  </si>
  <si>
    <t>V07</t>
  </si>
  <si>
    <t>V08</t>
  </si>
  <si>
    <t>V09</t>
  </si>
  <si>
    <t>V10</t>
  </si>
  <si>
    <t>V11ß</t>
  </si>
  <si>
    <t>T01</t>
  </si>
  <si>
    <t>T02</t>
  </si>
  <si>
    <t>T03</t>
  </si>
  <si>
    <t>T04</t>
  </si>
  <si>
    <t>T05</t>
  </si>
  <si>
    <t>T06</t>
  </si>
  <si>
    <t>T07</t>
  </si>
  <si>
    <t>T08ß</t>
  </si>
  <si>
    <t>T09ß</t>
  </si>
  <si>
    <t>X01</t>
  </si>
  <si>
    <t>Restrict Asbestos</t>
  </si>
  <si>
    <t>Restrict Mercury</t>
  </si>
  <si>
    <t>Restrict Lead</t>
  </si>
  <si>
    <t>X02</t>
  </si>
  <si>
    <t>Manage Asbestos Hazards</t>
  </si>
  <si>
    <t>Manage Lead Paint Hazards</t>
  </si>
  <si>
    <t>X03</t>
  </si>
  <si>
    <t>Manage Exterior CCA Hazards</t>
  </si>
  <si>
    <t>Manage Lead Hazards</t>
  </si>
  <si>
    <t>X04</t>
  </si>
  <si>
    <t>Assess and Mitigate Site Hazards</t>
  </si>
  <si>
    <t>X05</t>
  </si>
  <si>
    <t>Select Compliant Interior Furnishings</t>
  </si>
  <si>
    <t>Select Compliant Architectural and Interior Products</t>
  </si>
  <si>
    <t>X06</t>
  </si>
  <si>
    <t>Limit VOCs from Wet-Applied Products</t>
  </si>
  <si>
    <t>Restrict VOC Emissions from Furniture, Architectural and Interior Products</t>
  </si>
  <si>
    <t>X07</t>
  </si>
  <si>
    <t>Select Products with Disclosed Ingredients</t>
  </si>
  <si>
    <t>Select Products with Enhanced Ingredient Disclosure</t>
  </si>
  <si>
    <t>Select Products with Third-Party Verified Ingredients</t>
  </si>
  <si>
    <t>X08</t>
  </si>
  <si>
    <t>Select Materials with Enhanced Chemical Restrictions</t>
  </si>
  <si>
    <t>Select Optimized Products</t>
  </si>
  <si>
    <t>X09</t>
  </si>
  <si>
    <t>X10</t>
  </si>
  <si>
    <t>Manage Pests</t>
  </si>
  <si>
    <t>X11</t>
  </si>
  <si>
    <t>Improve Cleaning Practices</t>
  </si>
  <si>
    <t>X12ß</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</si>
  <si>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</si>
  <si>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</si>
  <si>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</si>
  <si>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</si>
  <si>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</si>
  <si>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</si>
  <si>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</si>
  <si>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</si>
  <si>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</si>
  <si>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</si>
  <si>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</si>
  <si>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</si>
  <si>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</si>
  <si>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</si>
  <si>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</si>
  <si>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</si>
  <si>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</si>
  <si>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</si>
  <si>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</si>
  <si>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</si>
  <si>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</si>
  <si>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</si>
  <si>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</si>
  <si>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</si>
  <si>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</si>
  <si>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t>C15ß</t>
  </si>
  <si>
    <t>C16ß</t>
  </si>
  <si>
    <t>C17ß</t>
  </si>
  <si>
    <t>S01.2</t>
  </si>
  <si>
    <t>S02.1</t>
  </si>
  <si>
    <t>S03.1</t>
  </si>
  <si>
    <t>S03.2</t>
  </si>
  <si>
    <t>S04.1</t>
  </si>
  <si>
    <t>S05.1</t>
  </si>
  <si>
    <t>part_name</t>
  </si>
  <si>
    <t>min_points (0=no minimum stated)</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</si>
  <si>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</si>
  <si>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</si>
  <si>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</si>
  <si>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</si>
  <si>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</si>
  <si>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</si>
  <si>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</si>
  <si>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</si>
  <si>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</si>
  <si>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</si>
  <si>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</si>
  <si>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</si>
  <si>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</si>
  <si>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</si>
  <si>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</si>
  <si>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</si>
  <si>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</si>
  <si>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</si>
  <si>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</si>
  <si>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</si>
  <si>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</si>
  <si>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</si>
  <si>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</si>
  <si>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</si>
  <si>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</si>
  <si>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</si>
  <si>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</si>
  <si>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</si>
  <si>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</si>
  <si>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</si>
  <si>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</si>
  <si>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</si>
  <si>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</si>
  <si>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</si>
  <si>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</si>
  <si>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</si>
  <si>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</si>
  <si>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</si>
  <si>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</si>
  <si>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</si>
  <si>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</si>
  <si>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</si>
  <si>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</si>
  <si>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</si>
  <si>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L09</t>
  </si>
  <si>
    <t>V01</t>
  </si>
  <si>
    <t>V02</t>
  </si>
  <si>
    <t>Manage Polychlorinated Biphenyl (PCB) Hazards</t>
  </si>
  <si>
    <t>Implement a Waste Management Plan</t>
  </si>
  <si>
    <t>β Support Mental Health Recovery</t>
  </si>
  <si>
    <t>part number</t>
  </si>
  <si>
    <t>feature code</t>
  </si>
  <si>
    <t>feature.name</t>
  </si>
  <si>
    <t>N14ß</t>
  </si>
  <si>
    <t>W09ß</t>
  </si>
  <si>
    <t>Reduce Respiratory Particle Exposure</t>
  </si>
  <si>
    <t>Address Surface Hand Touch</t>
  </si>
  <si>
    <t>Establish Health Promotion Leader</t>
  </si>
  <si>
    <t>Manage Window Use</t>
  </si>
  <si>
    <t>V11ß.1</t>
  </si>
  <si>
    <t>V11ß.2</t>
  </si>
  <si>
    <t>V11ß.3</t>
  </si>
  <si>
    <t>W09ß.1</t>
  </si>
  <si>
    <t>C15ß.1</t>
  </si>
  <si>
    <t>C15ß.2</t>
  </si>
  <si>
    <t>C15ß.3</t>
  </si>
  <si>
    <t>C16ß.1</t>
  </si>
  <si>
    <t>C17ß.1</t>
  </si>
  <si>
    <t>C17ß.2</t>
  </si>
  <si>
    <t>S07ß.1</t>
  </si>
  <si>
    <t>S07ß.2</t>
  </si>
  <si>
    <t>S08ß.1</t>
  </si>
  <si>
    <t>S08ß.2</t>
  </si>
  <si>
    <t>N14ß.1</t>
  </si>
  <si>
    <t>T08ß.1</t>
  </si>
  <si>
    <t>T09ß.1</t>
  </si>
  <si>
    <t>T09ß.2</t>
  </si>
  <si>
    <t>T09ß.3</t>
  </si>
  <si>
    <t>points</t>
  </si>
  <si>
    <t>award</t>
  </si>
  <si>
    <t>Not Certified</t>
  </si>
  <si>
    <t>PRECONDITIONS</t>
  </si>
  <si>
    <t>Date</t>
  </si>
  <si>
    <t>Project Name:</t>
  </si>
  <si>
    <t>MATERIALS</t>
  </si>
  <si>
    <t>X01.1</t>
  </si>
  <si>
    <t>X01.2</t>
  </si>
  <si>
    <t>X01.3</t>
  </si>
  <si>
    <t>X02.1</t>
  </si>
  <si>
    <t>X02.2</t>
  </si>
  <si>
    <t>X02.3</t>
  </si>
  <si>
    <t>X03.1</t>
  </si>
  <si>
    <t>X03.2</t>
  </si>
  <si>
    <t>X04.1</t>
  </si>
  <si>
    <t>X05.1</t>
  </si>
  <si>
    <t>X05.2</t>
  </si>
  <si>
    <t>X06.1</t>
  </si>
  <si>
    <t>X06.2</t>
  </si>
  <si>
    <t>X07.1</t>
  </si>
  <si>
    <t>X07.2</t>
  </si>
  <si>
    <t>X07.3</t>
  </si>
  <si>
    <t>X08.1</t>
  </si>
  <si>
    <t>X08.2</t>
  </si>
  <si>
    <t>X09.1</t>
  </si>
  <si>
    <t>X10.1</t>
  </si>
  <si>
    <t>X11.1</t>
  </si>
  <si>
    <t>X11.2</t>
  </si>
  <si>
    <t>X12ß.1</t>
  </si>
  <si>
    <t>X12ß.2</t>
  </si>
  <si>
    <t>Projected point total:</t>
  </si>
  <si>
    <t>Anticipated milestone level:</t>
  </si>
  <si>
    <t xml:space="preserve">Applicable Version: </t>
  </si>
  <si>
    <t xml:space="preserve">Enrollment type: </t>
  </si>
  <si>
    <t>N</t>
  </si>
  <si>
    <t>OPTIMIZATION POINTS</t>
  </si>
  <si>
    <t>Feature</t>
  </si>
  <si>
    <t>Part</t>
  </si>
  <si>
    <t>Space types</t>
  </si>
  <si>
    <t>Requirements</t>
  </si>
  <si>
    <t>Verification Method 1</t>
  </si>
  <si>
    <t>Verification Method 2</t>
  </si>
  <si>
    <t>WELL Core Guidance</t>
  </si>
  <si>
    <t>Air Quality</t>
  </si>
  <si>
    <t>A01.1 Meet Thresholds for Particulate Matter</t>
  </si>
  <si>
    <t>Performance Test</t>
  </si>
  <si>
    <t>Meet these requirements in non-leased spaces provided, this areas comprises at least 2.5% of the total project area. Otherwise, meet these requirements in non-leased space plus sufficient leased space to sum to 2.5% of the total project area.</t>
  </si>
  <si>
    <t>Technical Document</t>
  </si>
  <si>
    <t xml:space="preserve">Option 1: Acceptable thresholds
The following threshold is met:
  • PM2.5: 35 µg/m³ or lower
</t>
  </si>
  <si>
    <t>A01.2 Meet Thresholds for Organic Gases</t>
  </si>
  <si>
    <t xml:space="preserve">Option 1: Laboratory-based VOC tests
The following thresholds are met in occupiable spaces:
  • Benzene (CAS 71-43-2): 10 µg/m³ or lower
  • Formaldehyde (CAS 50-00-0): 50 µg/m³ or lower
  • Toluene (CAS 108-88-3): 300 µg/m³ or lower
</t>
  </si>
  <si>
    <t>Note: Projects undergoing recertification which were previously awarded Feature A08 must consider all data collected since the previous (re)certification.</t>
  </si>
  <si>
    <t>A01.3 Meet Thresholds for Inorganic Gases</t>
  </si>
  <si>
    <t>A01.4 Meet Thresholds for Radon</t>
  </si>
  <si>
    <t>Letter of Assurance – Owner</t>
  </si>
  <si>
    <t>Letter of Assurance – Engineer</t>
  </si>
  <si>
    <t>On-going Data Report</t>
  </si>
  <si>
    <t>Meet these requirements in non-leased spaces.</t>
  </si>
  <si>
    <t>Smoke-Free Environment</t>
  </si>
  <si>
    <t>A02.1 Prohibit Indoor Smoking</t>
  </si>
  <si>
    <t xml:space="preserve">The following requirement is met:
  • Smoking and the use of e-cigarettes is prohibited in interior spaces within the project boundary
</t>
  </si>
  <si>
    <t>Policy and/or Operations Schedule</t>
  </si>
  <si>
    <t>Meet these requirements in the whole building.</t>
  </si>
  <si>
    <t>A02.2 Prohibit Outdoor Smoking</t>
  </si>
  <si>
    <t>On-site Photographs</t>
  </si>
  <si>
    <t>Ventilation Design</t>
  </si>
  <si>
    <t>A03.1 Ensure Adequate Ventilation</t>
  </si>
  <si>
    <t>Meet these requirements in the whole building.   If the project uses mechanical or mixed mode ventilation, it must provide leased spaces with sufficient outdoor air but is not required to install ducts and diffusers within leased spaces.</t>
  </si>
  <si>
    <t xml:space="preserve">Option 2: Naturally ventilated spaces
For naturally ventilated projects with no mechanical ventilation, the following requirements are met: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 Vents and windows used to meet the ventilation requirements in one of the standards mentioned above are permanently open or have controls to prevent their closure during periods of occupancy. (Operable windows not used in ventilation calculations may be user operated.)
  • Outdoor air meets the following thresholds as an average for the previous year:    
      •  PM2.5 less than 15 μg/m³    
      •  PM10 less than 30 μg/m³
</t>
  </si>
  <si>
    <t xml:space="preserve">Option 3: Naturally ventilated spaces in areas with elevated particulate matter
For naturally ventilated projects with no mechanical ventilation, the following requirements are met: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 Natural ventilation strategies and Chapter 4 – Design Calculations    
      •  AS 1668.4-2012 or any more recent version    
      •  Any reference in Option 1, which describes natural ventilation procedures.
  • Vents and windows used to meet the ventilation requirements in one of the standards mentioned above are permanently open or have controls to prevent their closure during periods of occupancy. (Operable windows not used in ventilation calculations may be user operated.)
  • Outdoor air meets the following thresholds as an average for the previous year:    
      •  PM2.5 less than 35 μg/m³    
      •  PM10 less than 70 μg/m³
</t>
  </si>
  <si>
    <t xml:space="preserve">Certification note: Projects pursuing this strategy are limited in WELL Certification level to SILVER, regardless of total points achieved.
</t>
  </si>
  <si>
    <t>Construction Pollution Management</t>
  </si>
  <si>
    <t>A04.1 Mitigate Construction Pollution</t>
  </si>
  <si>
    <t xml:space="preserve">For construction occurring after project registration, the following requirements are met:
  • Ducts are maintained per one of the below:    
      •  Ducts are sealed and protected from possible contamination during construction    
      •  Ducts are cleaned prior to installing registers, grills and diffusers.
  • If permanently installed ventilation system is operating during construction, filters must meet the following:     
      •  Media filters with a PM10 removal rating of at least 70% (e.g., MERV 8) are used to filter return air    
      •  All filters are replaced prior to occupancy
  • The project implements the following moisture and dust management procedures:    
      •  Carpets, acoustical ceiling panels, fabric wall coverings, insulation, upholstery and furnishings and other absorptive materials are stored separately in a designated area protected from moisture damage    
      •  All active areas of work are isolated from other spaces by sealed doorways or windows or through the use of temporary barriers    
      •  Walk-off mats are used at entryways to reduce the transfer of dirt and pollutants    
      •  Saws and similar tools use dust guards or collectors to capture generated dust
</t>
  </si>
  <si>
    <t>Letter of Assurance – Contractor</t>
  </si>
  <si>
    <t>Meet these requirements for the extent of developer build out.</t>
  </si>
  <si>
    <t>O</t>
  </si>
  <si>
    <t>Enhanced Air Quality</t>
  </si>
  <si>
    <t>A05.1 Meet Enhanced Thresholds for Particulate Matter</t>
  </si>
  <si>
    <t>Meet these requirements in the whole building. Achievement requires access to at least 10% of leased space for testing as identified by the project.</t>
  </si>
  <si>
    <t>A05.2 Meet Enhanced Thresholds for Organic Gases</t>
  </si>
  <si>
    <t xml:space="preserve">The following thresholds are met in occupiable spaces:
  • Acetaldehyde: 140 µg/m³ or lower
  • Acrylonitrile: 5 µg/m³ or lower
  • Benzene: 3 µg/m³ or lower
  • Caprolactam: 2.2 µg/m³ or lower
  • Formaldehyde: 9 µg/m³ or lower
  • Naphthalene: 9 µg/m³ or lower
  • Toluene: 300 µg/m³ or lower
</t>
  </si>
  <si>
    <t>A05.3 Meet Enhanced Thresholds for Inorganic Gases</t>
  </si>
  <si>
    <t xml:space="preserve">The following thresholds are met:
  • Carbon monoxide: 7 mg/m³ [6 ppm] or lower
  • Nitrogen dioxide: 40 µg/m³ [21 ppb] or lower
</t>
  </si>
  <si>
    <t>Enhanced Ventilation Design</t>
  </si>
  <si>
    <t>A06.1 Increase Outdoor Air Supply</t>
  </si>
  <si>
    <t>Meet these requirement in the whole building. If the project pursues Option 1 or Option 2, it must provide leased spaces with sufficient outdoor air and a compatible control system (as applicable) but is not required to install ducts and diffusers within leased spaces.</t>
  </si>
  <si>
    <t>A06.2 Improve Ventilation Effectiveness</t>
  </si>
  <si>
    <t xml:space="preserve">Option 1: Displacement ventilation system
The project uses a displacement ventilation system in at least 90% of regularly occupied spaces, with one of the following as a basis for design:
  • ASHRAE Guidelines RP-949
  • ASHRAE 62.1-2019, "Stratified Air Distribution Systems (Section 6.2.1.2.1)
  • REHVA Guidebook No. 01 (Displacement Ventilation in non-industrial premises)
</t>
  </si>
  <si>
    <t>Operable Windows</t>
  </si>
  <si>
    <t>A07.1 Provide Operable Windows</t>
  </si>
  <si>
    <t>Letter of Assurance – Designer</t>
  </si>
  <si>
    <t>Meet these requirements in the whole building. For area calculations, projects may use assumptions of regularly occupied spaces in leased spaces.</t>
  </si>
  <si>
    <t>A07.2 Manage Window Use</t>
  </si>
  <si>
    <t>Professional Narrative</t>
  </si>
  <si>
    <t>Air Quality Monitoring and Awareness</t>
  </si>
  <si>
    <t>A08.1 Install Indoor Air Monitors</t>
  </si>
  <si>
    <t xml:space="preserve">Option 2: Reporting &amp; maintenance
The following requirements are met:
  • Data are submitted annually through the WELL digital platform.
  • Monitors are recalibrated or replaced annually, and projects submit documentation attesting to their calibration or replacement annually through the WELL digital platform.
</t>
  </si>
  <si>
    <t>A08.2 Promote Air Quality Awareness</t>
  </si>
  <si>
    <t>Note: Projects may only receive points for this part, if Part 1 is also achieved</t>
  </si>
  <si>
    <t>Meet these requirements in non-leased spaces. Data displays must be placed in tenant-accessible areas or otherwise be made available to tenants.</t>
  </si>
  <si>
    <t>Pollution Infiltration Management</t>
  </si>
  <si>
    <t>A09.1 Design Healthy Entryways</t>
  </si>
  <si>
    <t xml:space="preserve">Option 2: Building entry maintenance
Building entryway systems are cleaned, as follows:
  • Wet-cleaned at least once a week, or as instructed by manufacturer.
  • Vacuumed at least once a day, or as instructed by manufacturer.
</t>
  </si>
  <si>
    <t>A09.2 Perform Envelope Commissioning</t>
  </si>
  <si>
    <t xml:space="preserve">For projects undergoing design and construction, the following requirements are met:
  • The project uses a façade engineer that is responsible for defining the building envelope performance metrics (including materials, components, assemblies and systems) at the concept design stage.
  • The building envelope performance requirements are included in the Basis of Design document and reflect the Owner's Project Requirements.
  • The commissioning process includes envelope commissioning for air infiltration and leakage, which is reflected in the specification and commissioning plan.
  • The envelope commissioning process is executed, as outlined in the commissioning plan.
  • The envelope commissioning plan is included in the project Operation &amp;amp; Maintenance (O&amp;amp;M) Manual.
</t>
  </si>
  <si>
    <t>Combustion Minimization</t>
  </si>
  <si>
    <t>A10.1 Manage Combustion</t>
  </si>
  <si>
    <t xml:space="preserve">Option 1: Appliance and heater combustion ban
The following requirement is met:
  • Combustion-based fireplaces, stoves, space heaters, ranges and ovens are not used in occupiable spaces
</t>
  </si>
  <si>
    <t xml:space="preserve">Option 3: Engine exhaust reduction
The following requirement is met:
  • Vehicle engine idling for more than 30 seconds is prohibited in all pick-up, drop-off and parking areas at the building site controlled by the project. "No idling" signage is present at these locations indicating this rule.
</t>
  </si>
  <si>
    <t>Source Separation</t>
  </si>
  <si>
    <t>A11.1 Manage Pollution and Exhaust</t>
  </si>
  <si>
    <t xml:space="preserve">For all bathrooms, kitchens, rooms for cleaning and chemical storage, rooms with high-volume printers and copiers and high-humidity areas, the following requirements are met:
  • Meet one of the following:    
      •  Are separated from all adjacent regularly occupied spaces with self-closing doors and/or vestibules.    
      •  Are negatively pressurized compared with adjacent regularly occupied spaces.
  • Utilize exhaust fans such that the return air is vented outdoors and not recirculated
</t>
  </si>
  <si>
    <t>Air Filtration</t>
  </si>
  <si>
    <t>A12.1 Implement Particle Filtration</t>
  </si>
  <si>
    <t>Meet these requirements in the whole building. Up to 10% of the total area occupied by tenants can be excluded from the feature scope.</t>
  </si>
  <si>
    <t xml:space="preserve">Option 2: Filter maintenance
The following requirement is met:
  • Evidence that the filter has been replaced according to the manufacturer's recommendation is submitted annually through the WELL digital platform.
</t>
  </si>
  <si>
    <t>On-going Maintenance Report</t>
  </si>
  <si>
    <t>Enhanced Supply Air</t>
  </si>
  <si>
    <t>A13.1 Improve Supply Air</t>
  </si>
  <si>
    <t xml:space="preserve">Option 1: Air supply requirements
All occupiable spaces utilize one of the following  strategies:
  • 100% outdoor air (i.e., supply air has not recirculated from within the building).
  • Partially recirculated air which has been treated with the following:    
      •  Activated carbon filter.    
      •  At least one of the following: (i) Media filter with PM2.5 removal of ≥90% (e.g., MERV 14 or F8), (ii) UVGI within the ducts to treat the moving air, or (iii) upper-room UVGI.
  • Partially recirculated air and include air purification/cleaning devices within the space (with a quantity appropriate to the room volume or area, based on manufacturer specification) that include the following:    
      •  Activated carbon filter.    
      •  Media filter with PM2.5 removal of ≥90% (e.g., MERV 14 or F8) or UVGI.
</t>
  </si>
  <si>
    <t xml:space="preserve">Option 2: Filter maintenance
If filters or other air treatment is used, the  following requirement is met:
  • Evidence that the filter or device has been replaced or maintained according to the manufacturer's recommendation is submitted annually through the WELL digital platform.
</t>
  </si>
  <si>
    <t>Microbe and Mold Control</t>
  </si>
  <si>
    <t xml:space="preserve">Option 1: UV system design
The following requirements are met:
  • All central air handling units use ultraviolet lamps to irradiate the surfaces of the cooling coils and drain pans
  • All cooling coils and drain pans associated with fan coil units either:    
      •  Are irradiated by ultraviolet lamps.    
      •  May be opened for inspection for mold growth and cleaned, if necessary.
</t>
  </si>
  <si>
    <t>Water Quality Indicators</t>
  </si>
  <si>
    <t>W01.1 Verify Water Quality Indicators</t>
  </si>
  <si>
    <t xml:space="preserve">Water delivered to the project and intended for human  contact (e.g., drinking, cooking and dishwashing, handwashing, showering or  bathing) meets the following thresholds:
  • Turbidity  is less than or equal to 1.0 NTU, FTU or FNU (nephelometric turbidity, formazin  turbidity or formazin nephelometric units, respectively).
  • Coliforms  are not detected in any 100 ml sample.
</t>
  </si>
  <si>
    <t>Note: Multifamily residential projects may achieve WELL Certification at the Bronze or Silver level without testing in dwelling units, but cannot achieve Gold or Platinum without testing in dwelling units. See Sampling Rates for Multifamily Residential in the WELL Performance Verification Guidebook for further details.</t>
  </si>
  <si>
    <t>Drinking Water Quality</t>
  </si>
  <si>
    <t>W02.1 Meet Chemical Thresholds</t>
  </si>
  <si>
    <t xml:space="preserve">The following requirements are met:
  • The project provides at least one drinking water  dispenser, plus one drinking water dispenser per dwelling unit.
  • All drinking water dispensers provide water that  meets the following parameters                                                
      •  Arsenic ≤ 0.01 mg/L.  
      •  Cadmium ≤ 0.003 mg/L.  
      •  Chromium (total) ≤ 0.05 mg/L.   
      •  Copper ≤ 2 mg/L.  
      •  Fluoride ≤ 1.5 mg/L.  
      •  Lead ≤ 0.01 mg/L.  
      •  Mercury (total) ≤ 0.006 mg/L.  
      •  Nickel ≤ 0.07 mg/L.  
      •  Nitrate ≤ 50 mg/L as Nitrate (11 mg/L as  Nitrogen).  
      •  Nitrite  ≤ 3 mg/L as Nitrite (0.9 mg/L as Nitrogen).  
      •  Total  chlorine ≤ 5 mg/L.
  • All drinking water dispensers provide water that  meets the following parameters:  
      •  Residual (free) chlorine does not exceed 4 mg/L.³  
      •  The concentration of total trihalomethanes  (TTHM, sum of dibromochloromethane, bromodichloromethane, chloroform and  bromoform) is 0.08 mg/L or less.³  
      •  The concentration of haloacetic acids (HAA5, sum  of chloroacetic, dichloroacetic, trichloroacetic, bromoacetic and dibromoacetic  acids) is 0.06 mg/L or less.³
</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</si>
  <si>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</si>
  <si>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W02.2 Meet Thresholds for Organics and Pesticides</t>
  </si>
  <si>
    <t xml:space="preserve">Option 1: Drinking water quality report
The following requirements are met:
  • A municipal water quality report issued not more  than one year before project registration covers at least two of the pesticides  below. All reported pesticides comply with the following thresholds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 A municipal water quality report issued not more  than one year before project registration contains concentrations of at least  three of the organic contaminants below. All reported organic contaminants  comply with the following thresholds                                            
      •  Benzene: 0.01 mg/L.  
      •  Benzo[a]pyrene:  0.0007 mg/L.  
      •  Carbon  tetrachloride: 0.004 mg/L.  
      •  1,2-Dichloroethane:  0.03 mg/L.  
      •  Tetrachloroethene (Tetrachloroethylene): 0.04  mg/L.  
      •  Toluene: 0.7 mg/L.  
      •  Trichloroethene: 0.02 mg/L.  
      •  2,4,6-Trichlorophenol: 0.2 mg/L.  
      •  Vinyl Chloride: 0.0003 mg/L.  
      •  Xylenes  (o-, m- and p-): 0.5 mg/L.
</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</si>
  <si>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</si>
  <si>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 xml:space="preserve">Option 2: On-site testing
The following requirements are met:
  • All drinking water dispensers provide water that meets thresholds for at least two pesticides and three organic contaminants listed under ‘Drinking Water Quality Report’.
  • Water is tested by a professional demonstrated not to have a conflict of interest with the WELL project.
</t>
  </si>
  <si>
    <t>Note: Project selects pesticides and/or organic contaminants found  above thresholds established under ‘Drinking Water Quality Report’ in any  applicable municipal water quality report, if available.</t>
  </si>
  <si>
    <t>Basic Water Management</t>
  </si>
  <si>
    <t>W03.1 Monitor Chemical and Biological Water Quality</t>
  </si>
  <si>
    <t>W03.2 Implement Legionella Management Plan</t>
  </si>
  <si>
    <t xml:space="preserve">Option 1: Legionella plan development
The project provides a Legionella management plan that  meets the following requirements:
  • Addresses hot water systems, cooling towers, decorative fountains and any  other devices or spaces under control of the project where water is  recirculated and aerosolized.
  • Includes the items listed below:³                              
      •  Determination of roles for Legionella management in the building, distinguishing those under project control from those that may be the responsibility of building management or other parties.   
      •   Water system inventory and process flow diagrams of systems within the project boundary.   
      •   Hazard analysis of water assets within the project boundary. If the project does not operate the building hot water supply system (e.g., boilers, heaters, pumps or hot water risers), then an explanation of the building-wide Legionella management policies (if any) and how they influence risk is included.   
      •   A list of monitoring actions for relevant variables (e.g., temperature or residual chlorine),  performance limits associated with these variables, and corrective actions when variables exceed such limits.   
      •  A list of critical control points (locations where actions to maintain relevant variables listed in (4) within performance limits are applied) within the project boundary.   
      •   Verification and validation procedures for evaluating the suitability and proper implementation of the management plan. A Legionella sampling schedule is included if projects have operational control over cooling towers and spas.  
      •   Protocols for documenting results of monitoring activities and corrective actions. If sampling for Legionella is planned, results are included.
</t>
  </si>
  <si>
    <t xml:space="preserve">Option 2: Legionella plan implementation
The following requirement is met:
  • Project  submits annually through the WELL digital platform documentation of monitoring  results, corrective actions and Legionella sample results (if any) as  stated in the Legionella management plan.
</t>
  </si>
  <si>
    <t>Enhanced Water Quality</t>
  </si>
  <si>
    <t>W04.1 Meet Thresholds for Drinking Water Taste</t>
  </si>
  <si>
    <t xml:space="preserve">Water delivered to the project for human consumption meets the following thresholds:
  • Aluminum ≤ 0.2 mg/L
  • Chloride  ≤ 250 mg/L
  • Copper  ≤ 1 mg/L
  • Manganese  ≤ 0.05 mg/L.
  • Iron ≤ 0.3 mg/L
  • Silver≤ 0.1 mg/L
  • Sodium  ≤ 270 mg/L.³
  • Sulfate  ≤ 250 mg/L
  • Sulfide  ≤ 0.05 mg/L.³
  • Zinc  ≤5 mg/L
  • Total  Dissolved Solids (TDS) ≤ 500 mg/L
  • Free  Chlorine ≤ 1.25 mg/L
</t>
  </si>
  <si>
    <t>Drinking Water Quality Management</t>
  </si>
  <si>
    <t>W05.1 Assess and Maintain Drinking Water Quality</t>
  </si>
  <si>
    <t>Note: Projects under re-certification do not need to pre-test water in order to achieve this Part.</t>
  </si>
  <si>
    <t>Meet these requirements in the whole building. Project may sample water from non-leased spaces and either:   
      •  Confirm that the same water treatment system (if applicable) will be used in leased spaces   
      •  Provide an allowance to tenants to purchase the same type of treatment system (if applicable) in leased spaces. If the non-leased spaces have no water supplies, project must sample water from leased area.</t>
  </si>
  <si>
    <t>W05.2 Promote Drinking Water Transparency</t>
  </si>
  <si>
    <t xml:space="preserve">The following information is prominently displayed near sources of drinking water (or on a website available to occupants):
  • Water quality results from the most recent sampling, including date of testing and compliance with WELL thresholds.
  • If filters or other treatment units are in use, information about the treatment technologies and most recent date of device maintenance and/or filter cartridge replacement.
</t>
  </si>
  <si>
    <t>Drinking Water Promotion</t>
  </si>
  <si>
    <t>W06.1 Ensure Drinking Water Access</t>
  </si>
  <si>
    <t xml:space="preserve">Option 2: Dispenser maintenance
All drinking water dispensers meet the following requirement:
  • The  mouthpieces/outlets, protective guards, aerators (if present), basins and touch points are  cleaned on a daily basis.
</t>
  </si>
  <si>
    <t>Moisture Management</t>
  </si>
  <si>
    <t>W07.1 Design Envelope for Moisture Protection</t>
  </si>
  <si>
    <t xml:space="preserve">The building envelope aims to minimize moisture intrusion and accumulation through the following:³
  • For a project where construction occurs after  registration, verification of site drainage and storm water management during  building construction phase.
  • Air tightness testing to assess water vapor transfer.
  • Adverse vapor pressure differentials that may cause condensation on interstitially hidden materials.
  • Entryway design that considers at least three strategies  to minimize the ingress or permeation of water into the building.
  • Installation of a continuous drainage plane  (e.g., a weather-resistant barrier integrated with flashing systems at  penetrations), interior to the exterior cladding.
  • Minimization of capillary suction (wicking) in  porous building materials through one of the below capillary break methods:          
      •  Free-draining spaces (e.g., between exterior  cladding, weather-resistant barriers in wall assemblies).  
      •  Non-porous materials (e.g., closed-cell foams, waterproofing  membranes, metal) between porous materials.
</t>
  </si>
  <si>
    <t>W07.2 Design Interiors for Moisture Management</t>
  </si>
  <si>
    <t xml:space="preserve">Option 1: Condensation and liquid water management
The project implements measures to manage moisture in interior  spaces that address, at a minimum, the following:³
  • Protection  of moisture-sensitive building materials and selection of moisture-resistant  materials or finishes in surfaces likely to be exposed to liquid water (e.g., finished  floors) or that may absorb moisture such as interior sheathing in basements,  areas at or below grade, bathrooms, janitorial rooms or kitchens.
  • Condensation  on cold surfaces such as basements, slab-on-grade floors, the inside of  exterior walls and glazing.
</t>
  </si>
  <si>
    <t>Meet these requirements in the whole building. Feature requirements may be communicated within tenant lease agreements.</t>
  </si>
  <si>
    <t>W07.3 Implement Mold and Moisture Management Plan</t>
  </si>
  <si>
    <t xml:space="preserve">Option 1: Operational moisture management
The project implements a moisture management plan for building operations that contains the following:
  • A  schedule of periodic inspections for signs and potential sources of water damage  or pooling, discoloration and mold on ceilings, walls, floors and HVAC  equipment.³
  • A  system or inspection protocol to periodically assess water pipe leaks.
  • A system for occupants and tenants to notify building management about mold or water damage.
</t>
  </si>
  <si>
    <t xml:space="preserve">Option 2: Leaks and mold inspections
The following requirement is met:
  • Results  of inspections for mold and leaks (including any mold test results) are  submitted annually through the WELL digital platform.
</t>
  </si>
  <si>
    <t>Hygiene Support</t>
  </si>
  <si>
    <t>Meet these requirements for the extent of developer buildout.</t>
  </si>
  <si>
    <t xml:space="preserve">Option 2: Family bathrooms
For projects where the majority of occupants are  visitors (e.g., shopping malls, airports, museums), family bathrooms are provided that meet the following requirements:
  • Accommodate expected demand by individuals in need of accompaniment or assistance in the bathroom (e.g., children, individuals with mental or physical disabilities)
  • Contain the following accommodations:  
      •  Changing table for infants.   
      •  Children’s toilet facilities or accommodations for child use of adult size toilet.   
      •  Children’s sinks or accommodations for child use of adult size sink (e.g., availability of stepstool).  
      •  Motion sensor lights.  
      •  Skid resistant floors.   
      •  Safety grab bars.   
      •  At least one designated location for bags (e.g., hook, shelf separate from changing table and sink).
</t>
  </si>
  <si>
    <t xml:space="preserve">Option 1: Provide Handwashing Signage in Commercial Kitchens
The following requirement is met:
  • Clear  signage directing toward the nearest handwashing location is present at the  entrance to all areas intended for food preparation and consumption.
</t>
  </si>
  <si>
    <t>W08.2 Enhance Bathroom Accommodations</t>
  </si>
  <si>
    <t>W08.3 Support Effective Handwashing</t>
  </si>
  <si>
    <t>β Onsite Non-Potable Water Reuse</t>
  </si>
  <si>
    <t>W09.1 Implement Safety Plan for Non-Potable Water Capture and Reuse</t>
  </si>
  <si>
    <t>Fruits and Vegetables</t>
  </si>
  <si>
    <t>N01.1 Provide Fruits and Vegetables</t>
  </si>
  <si>
    <t>N01.2 Promote Fruit and Vegetable Visibility</t>
  </si>
  <si>
    <t>Nutritional Transparency</t>
  </si>
  <si>
    <t>N02.1 Provide Nutritional Information</t>
  </si>
  <si>
    <t>Refined Ingredients</t>
  </si>
  <si>
    <t>N03.1 Limit Total Sugars</t>
  </si>
  <si>
    <t>N03.2 Promote Whole Grains</t>
  </si>
  <si>
    <t>Food Advertising</t>
  </si>
  <si>
    <t>N04.1 Optimize Food Advertising</t>
  </si>
  <si>
    <t xml:space="preserve">Option 1: Food advertising
If foods and beverages are sold or provided on a daily basis by  (or under contract with) the project owner, the following requirements are met:
  • Sugar-sweetened beverages are not advertised or promoted
  • Deep-fried food options are not advertised or promoted
  • Deep-fried food options are not displayed under heat lamps.
</t>
  </si>
  <si>
    <t xml:space="preserve">Option 2: Nutritional messaging
All dedicated eating areas and points of sale contain at least two  different instances of messaging that promote one of the following:
  • The consumption of fruits and vegetables
  • The consumption of drinking water
</t>
  </si>
  <si>
    <t>Artificial Ingredients</t>
  </si>
  <si>
    <t>N05.1 Limit Artificial Ingredients</t>
  </si>
  <si>
    <t>Nutrition Education</t>
  </si>
  <si>
    <t>N07.1 Provide Nutrition Education</t>
  </si>
  <si>
    <t xml:space="preserve">At least one of the following is offered in-person or virtually to  regular occupants at no cost on a quarterly basis at minimum:
  • Cooking demonstrations led by chef-instructors that include fruits  and/or vegetables, demonstrate cooking skills and integrate hands-on learning  opportunities.
  • Nutrition or dietary education sessions led by an accredited dietitian or accredited nutritionist.
  • Individual nutrition consultations led by an accredited dietitian  or accredited nutritionist.
  • Gardening or planting workshops focused on edible plants that  integrate hands-on learning opportunities.
</t>
  </si>
  <si>
    <t>Meet these requirements in the whole building. Education must be made available to all tenants.</t>
  </si>
  <si>
    <t>Mindful Eating</t>
  </si>
  <si>
    <t>N08.1 Support Mindful Eating</t>
  </si>
  <si>
    <t>Meet the Dedicated eating space requirements for building management staff and meet the Daily meal break requirements for direct staff. To earn an additional point, also meet the Dedicated eating spaces requirements in leased spaces or in non-leased spaces accessible to tenants.</t>
  </si>
  <si>
    <t xml:space="preserve">Option 2: Daily meal breaks
The following requirement is met:
  • Eligible employees and students (as applicable) have a daily meal break  of at least 30 minutes.
</t>
  </si>
  <si>
    <t>Special Diets</t>
  </si>
  <si>
    <t>N09.1 Accommodate Special Diets</t>
  </si>
  <si>
    <t>N09.2 Label Food Allergens</t>
  </si>
  <si>
    <t>Food Preparation</t>
  </si>
  <si>
    <t>N10.1 Provide Meal Support</t>
  </si>
  <si>
    <t>Meet these requirements in non-leased spaces. To earn an additional point, provide amenities sized for tenant capacity in leased spaces or in non-leased spaces accessible to tenants.</t>
  </si>
  <si>
    <t>Responsible Food Sourcing</t>
  </si>
  <si>
    <t>N11.1 Implement Responsible Sourcing</t>
  </si>
  <si>
    <t xml:space="preserve">Option 2: Sustainable labeling
Sustainable and humane agriculture is promoted through the  following, as applicable:
  • Certified organic and sustainable products are labeled  at point-of-decision.
  • Local farms or sources are advertised at point-of-decision for  locally sourced foods.
</t>
  </si>
  <si>
    <t>Food Production</t>
  </si>
  <si>
    <t>N12.1 Provide Gardening Space</t>
  </si>
  <si>
    <t>Meet these requirements in non-leased spaces. To earn an additional point, provide amenities sized for tenant capacity.</t>
  </si>
  <si>
    <t>Local Food Environment</t>
  </si>
  <si>
    <t>N13.1 Ensure Local Food Access</t>
  </si>
  <si>
    <t xml:space="preserve">Option 2: Supportive programming
One of the following requirements is met:
  • The project serves as a distribution point for a community-based  agriculture program that delivers fruits and vegetables to regular occupants at least twice a month for at least four months of the year
  • The project hosts the weekly sale of fruits and vegetables (e.g.,  fruit and vegetable carts or stands, mobile markets) for at least four months  of the year
</t>
  </si>
  <si>
    <t xml:space="preserve">Option 3: Supportive transportation
The following requirement is met:
  • Transportation is provided at no-cost between the project and a  supermarket, store with a fresh fruit and vegetable section and/or farmers’  market.
</t>
  </si>
  <si>
    <t>Light Exposure</t>
  </si>
  <si>
    <t>L01.1 Provide Indoor Light</t>
  </si>
  <si>
    <t xml:space="preserve">Option 4: Circadian lighting design
The  following requirement is met:
  • The project achieves at least one point in Feature L03: Circadian Lighting Design.
</t>
  </si>
  <si>
    <t>Visual Lighting Design</t>
  </si>
  <si>
    <t>L02.1 Provide Visual Acuity</t>
  </si>
  <si>
    <t>Meet these requirements in non-leased spaces. To earn an additional point, also meet these requirements in leased spaces, which requires access to at least 10% of leased space for testing (identified by the project).</t>
  </si>
  <si>
    <t>Circadian Lighting Design</t>
  </si>
  <si>
    <t>L03.1 Meet Lighting for Day-Active People</t>
  </si>
  <si>
    <t>Meet these requirements in the whole building. Projects must have access to at least 10% of leased space for testing (as identified by the project). In tenant areas, if a sample furniture layout with workstations is not available, light levels must be achieved in the center of the room at a height of 140 cm [55 in].</t>
  </si>
  <si>
    <t>Electric Light Glare Control</t>
  </si>
  <si>
    <t>L04.1 Manage Glare from Electric Lighting</t>
  </si>
  <si>
    <t xml:space="preserve">Option 1: Luminaire considerations
Each luminaire meets one of the following requirements for regularly occupied spaces at light output representative of regular use conditions. Wall wash fixtures and concealed fixtures, installed as specified by manufacturer’s data, as well as decorative fixtures may be excluded from meeting these requirements:
  • 100% of light is emitted above the horizontal plane.
  • Classified with Unified Glare Rating (UGR) of 16 or lower.
  • Luminance that does not exceed  6,000 cd/ at any angle between 45 and 90 degrees from nadir.
</t>
  </si>
  <si>
    <t xml:space="preserve">Option 2: Space considerations
The following requirement is met in all regularly occupied  spaces:
  • Unified Glare Rating (UGR) of 16 or lower.
</t>
  </si>
  <si>
    <t>Daylight Design Strategies</t>
  </si>
  <si>
    <t>L05.1 Implement Daylight Plan</t>
  </si>
  <si>
    <t>L05.2 Integrate Solar Shading</t>
  </si>
  <si>
    <t>Daylight Simulation</t>
  </si>
  <si>
    <t>L06.1 Conduct Daylight Simulation</t>
  </si>
  <si>
    <t>Meet these requirements in the whole building. If finishes have not finalized may use the following default surface reflectances:    
      •  Ceilings: 80%    
      •  Floors: 20%    
      •  Walls: 50%  The entire floorplate, except circulation areas in non-leased spaces, is to be considered regularly occupied.</t>
  </si>
  <si>
    <t>Visual Balance</t>
  </si>
  <si>
    <t>L07.1 Balance Visual Lighting</t>
  </si>
  <si>
    <t>Meet these requirements in non-leased spaces. To earn an additional point, also meet these requirements in leased spaces.</t>
  </si>
  <si>
    <t xml:space="preserve">Option 2: Design for visual balance
Lighting is designed by a lighting professional and takes into account the following considerations:
  • Luminance ratios on vertical and horizontal adjacent zones.
  • Illuminance uniformity on horizontal task planes.
  • Changes in lighting characteristics, such as light levels, changes in color and distribution.
  • Color temperature of lights used.
</t>
  </si>
  <si>
    <t>Electric Light Quality</t>
  </si>
  <si>
    <t>L08.1 Enhance Color Rendering Quality</t>
  </si>
  <si>
    <t xml:space="preserve">All luminaires (except decorative fixtures, emergency lights and other special-purpose lighting) meet at least one of the following color rendering requirements. If tunable white lighting is used, the requirements are met at 1,000K intervals from the lower end (with a minimum of 2,700K) to the higher end (with a maximum of 5,000k):
  • CRI ≥90.
  • CRI ≥ 80 with R9 ≥  50.
  • IES Rf ≥ 78, IES Rg ≥ 100, -1% ≤ IES Rcs,h1 ≤ 15%.
</t>
  </si>
  <si>
    <t xml:space="preserve">All luminaires (except decorative fixtures, emergency lights and other special-purpose lighting) meet at least one of the following color rendering requirements:
  • CRI ≥ 80.
  • IES Rf ≥ 75, IES Rg ≥ 95, -7% ≤ IES Rcs,h1 ≤ 15%.
</t>
  </si>
  <si>
    <t>L08.2 Manage Flicker</t>
  </si>
  <si>
    <t>Occupant Lighting Control</t>
  </si>
  <si>
    <t>L09.1 Enhance Occupant Controllability</t>
  </si>
  <si>
    <t xml:space="preserve">Option 2: Lighting control system
Each lighting zone meets the following requirements:
  • Lighting systems have at least  three lighting levels or scenes that allow for changes in light levels and have  the ability to change at least one of the following:  
      •  Color.  
      •  Color temperature.  
      •  Distribution of light by controlling different groups of lights or through preset scenes.
  • All  regular occupants have control over their immediate lighting  environment through at least one of  the following:          
      •  Manual controls (e.g. switches or control panels) located  in the same space as each lighting zone.  
      •  Digital interface available on a computer or phone.
  • Lighting for presentation or projection walls are separately controlled.
</t>
  </si>
  <si>
    <t>L09.2 Provide Supplemental Lighting</t>
  </si>
  <si>
    <t xml:space="preserve">Option 2: Supplemental lighting availability
The following requirements are met:
  • Supplemental light fixtures are provided to occupants upon request at no cost. Requests are fulfilled within eight weeks.
  • At least one supplemental light fixture is available to occupants for trial purposes.
</t>
  </si>
  <si>
    <t>Active Buildings and Communities</t>
  </si>
  <si>
    <t>V01.1 Design Active Buildings and Communities</t>
  </si>
  <si>
    <t xml:space="preserve">The project  achieves at least one point in one of the following features:
  • Feature V03: Circulation Network.
  • Feature V04: Facilities for Active Occupants.
  • Feature V05: Site Planning and Selection.
  • Feature V08: Physical Activity Spaces and  Equipment.
</t>
  </si>
  <si>
    <t>See applicability for chosen optimization.</t>
  </si>
  <si>
    <t>Ergonomic Workstation Design</t>
  </si>
  <si>
    <t>V02.1 Support Visual Ergonomics</t>
  </si>
  <si>
    <t>Meet these requirements in non-leased spaces. To earn an additional point, also meet these requirements in leased spaces. Projects can either install amenities or provide a budget to tenants tied to the implementation of feature requirements.</t>
  </si>
  <si>
    <t>V02.2 Provide Height-Adjustable Work Surfaces</t>
  </si>
  <si>
    <t xml:space="preserve">At least 25% of all workstations can be adjusted by the user  for both seated and standing work, through one of the following:
  • Manual or electric height-adjustable work  surfaces that provide users with the ability to customize workstation height at  both seated and standing positions
  • Supplemental solutions (e.g., stand) that allow  all or part of the work surface, monitor and primary input devices (e.g.,  keyboard, mouse) to be raised or lowered to seated or standing heights
</t>
  </si>
  <si>
    <t>V02.3 Provide Chair Adjustability</t>
  </si>
  <si>
    <t xml:space="preserve">All seating at workstations can be adjusted by the user, including  the following:
  • Seat height
  • Seat depth
  • One additional adjustability requirement:                
      •  Backrest height and lumbar support    
      •  Backrest angle    
      •  Armrest height and distance between armrests
</t>
  </si>
  <si>
    <t>V02.4 Provide Support at Standing Workstations</t>
  </si>
  <si>
    <t>V02.5 Provide Workstation Orientation</t>
  </si>
  <si>
    <t xml:space="preserve">The following requirement is met:
  • All eligible employees receive an orientation  (e.g., in-person training, interactive education, video or smartphone-based  education with competency verification) to workstations in the space covering,  at minimum, the following:                
      •  Ergonomic and adjustability features of a given  workstation and their benefits.    
      •  Demonstration on how to make adjustments based  on individual needs.    
      •  Available resources that can be used for future  reference and where to access them.
</t>
  </si>
  <si>
    <t>Meet these requirement in non-leased spaces.</t>
  </si>
  <si>
    <t>Circulation Network</t>
  </si>
  <si>
    <t>V03.1 Design Aesthetic Staircases</t>
  </si>
  <si>
    <t>Note: Interiors projects may count base building stairs, which connect  the project to the ground floor or lobby towards feature requirements, even if  base building stairs are outside of the project boundary.</t>
  </si>
  <si>
    <t>V03.2 Integrate Point-of-Decision Signage</t>
  </si>
  <si>
    <t xml:space="preserve">At least one staircase is open to regular occupants,  services all floors of the project and is supported by the following:
  • Point-of-decision signage is present at the following locations:   
      •  Near the main building entrance or the reception desk.&lt;sup&gt;7 &lt;/sup&gt;  
      •  At elevator or escalator banks on each floor.&lt;sup&gt;7 &lt;/sup&gt;  
      •  At the base of stairs and stairwell re-entry points on each floor
  • If stairs are not visible from signage locations, wayfinding signage is used to guide occupants to the stairs
</t>
  </si>
  <si>
    <t>Note: Interiors projects may count base building stairs, which connect the project to the ground floor or lobby towards feature requirements, even if base building stairs are outside of the project boundary. For interiors projects, point-of-decision signage must be implemented at all locations on the project’s floor and on the ground floor.</t>
  </si>
  <si>
    <t>V03.3 Promote Visible Stairs</t>
  </si>
  <si>
    <t xml:space="preserve">At least one staircase is open to regular occupants,  services all floors of the project and meets the following requirement:
  • Located physically and/or visibly before elevators/escalators as measured from the main point of entry to the building.&lt;sup&gt;7,18 &lt;/sup&gt;
</t>
  </si>
  <si>
    <t>Facilities for Active Occupants</t>
  </si>
  <si>
    <t>V04.1 Provide Cycling Infrastructure</t>
  </si>
  <si>
    <t>Note: Interiors projects  may count base building amenities towards feature requirements.</t>
  </si>
  <si>
    <t>V04.2 Provide Showers, Lockers and Changing Facilities</t>
  </si>
  <si>
    <t>Site Planning and Selection</t>
  </si>
  <si>
    <t>V05.1 Select Sites with Pedestrian-friendly Streets</t>
  </si>
  <si>
    <t>V05.2 Select Sites with Access to Mass Transit</t>
  </si>
  <si>
    <t>Physical Activity Opportunities</t>
  </si>
  <si>
    <t>V06.1 Offer Physical Activity Opportunities</t>
  </si>
  <si>
    <t>Active Furnishings</t>
  </si>
  <si>
    <t>V07.1 Provide Active Workstations</t>
  </si>
  <si>
    <t>Physical Activity Spaces and Equipment</t>
  </si>
  <si>
    <t>V08.1 Provide Indoor Activity Spaces</t>
  </si>
  <si>
    <t>Meet these requirements in non-leased spaces. To earn an additional point, also meet these requirements in the whole building.</t>
  </si>
  <si>
    <t>V08.2 Provide Outdoor Physical Activity Space</t>
  </si>
  <si>
    <t>Physical Activity Promotion</t>
  </si>
  <si>
    <t>V09.1 Offer Physical Activity Incentives</t>
  </si>
  <si>
    <t xml:space="preserve">Option 1: Incentives for eligible employees
The project offers at least two of the following physical activity promotion programs to eligible employees:
  • Rewards for physical activity engagement (e.g., prizes, financial rewards).
  • A subsidy towards physical activity costs incurred by employees (e.g., membership fees or group fitness classes), including those incurred during business travel.
  • Reductions in health care premiums based on physical activity engagement.
  • Flexible work hours to accommodate physical activity.
  • Paid time off for physical activity with a minimum of four days per calendar year. Days must be used towards physical activity engagement or recovery and may not be deducted from regular paid time off or other employer-provided time off from work (e.g., sick leave, standard paid holidays).
</t>
  </si>
  <si>
    <t>Meet these requirements for direct staff.</t>
  </si>
  <si>
    <t xml:space="preserve">Option 2: Employee utilization of incentive programs
One of the  following requirements is met:
  • The project monitors utilization of incentive programs and demonstrates an annual utilization rate of 50% (i.e., at least 50% of eligible employees have utilized at least one incentive over the past year). The project may report combined utilization rates across multiple incentives, as appropriate.
  • The project demonstrates an annual improvement in utilization of at least 10 percentage points. The project may report combined utilization rates across multiple incentives, as appropriate.
</t>
  </si>
  <si>
    <t xml:space="preserve">Option 3: Physical activity for students
Early childhood education, primary and secondary schools develop and implement the following programs for students:
  • A program that aims to reduce daily time spent in the following sedentary behaviors:   
      •  TV viewing.   
      •  Recreational computer or smartphone use.   
      •  Gaming.
  • A program that aims to promote daily physical activity through at least one of the following:  
      •  Teaching strategies that incorporate movement and activity into the lesson.  
      •  Physical education.  
      •  Recess or similar physical activity breaks.
</t>
  </si>
  <si>
    <t>Self-Monitoring</t>
  </si>
  <si>
    <t>V10.1 Provide Self-Monitoring Tools</t>
  </si>
  <si>
    <t xml:space="preserve">The project provides devices (e.g., wearable fitness tracker) to all eligible employees that meet the following requirements:
  • Available at no cost or subsidized by at least 50%.
  • Allow users to monitor their own metrics over time (i.e., provides a dashboard where individual metrics are aggregated).
  • Measure at least two physical activity metrics (e.g., steps, floors climbed, activity minutes).
  • Measure at least one additional health behavior (e.g., mindfulness practice, sleep).
</t>
  </si>
  <si>
    <t>Meet these requirements for building management staff. To earn an additional point, also meet these requirements in leased spaces.</t>
  </si>
  <si>
    <t>β Ergonomics Programming</t>
  </si>
  <si>
    <t>V11.1 Implement an Ergonomics Program</t>
  </si>
  <si>
    <t>Meet these requirements for direct staff. To earn an additional point, also meet these requirements in leased spaces. Projects can provide a budget to tenants tied to the implementation of feature requirements, as appropriate.</t>
  </si>
  <si>
    <t xml:space="preserve">Option 2: Ergonomics programming
An ergonomics program is in place that includes the following, at a minimum:
  • Consultation with key stakeholders (e.g., human resources, workplace wellness, occupational safety, leadership, employees) who are involved in the successful design, implementation and evaluation of the ergonomics program.
  • Incorporation of ergonomics into the project’s health-oriented mission statement documented in Feature C02: Integrative Design, Part 2.
  • A task analysis performed by a certified ergonomist to identify job roles and tasks that are performed by occupants in the space.
  • Individual ergonomic assessments are made available to eligible employees. Assessments are offered by a certified ergonomist either as self-assessments (e.g., reputable, third-party app), in-person (e.g., at the workplace or home) or virtually, the results of which are shared with the employee. Assessments are offered to employees at least annually and, as applicable, at the following times:  
      •  Employee on-boarding.   
      •  Substantial equipment changes (e.g., purchase of a new chair) or redesign (e.g., revised workstation layout).   
      •  Change in health status (e.g., injury, pregnancy, presentation of symptoms of musculoskeletal issues or visual strain) or a change in work environment (e.g., transition to or from full-time remote work).
  • Strategies for employee engagement including, at minimum, annual training (e.g., workshop, seminar, classes) delivered by a certified ergonomist.
</t>
  </si>
  <si>
    <t>V11.2 Commit to Ergonomic Improvements</t>
  </si>
  <si>
    <t xml:space="preserve">Option 1: Informed Ergonomic Design
The following requirement is met:
  • The project describes how Part 1 informed design-decisions within Feature V02: Ergonomics Workstation Design and, as applicable, Feature V07: Active Furnishings.
</t>
  </si>
  <si>
    <t xml:space="preserve">Option 2: Individual Ergonomic Needs
The following requirement is met:
  • The project demonstrates a commitment to addressing the individual ergonomic needs of employees identified through individual ergonomics assessments. The timeline for delivery of solutions are communicated to employees.
</t>
  </si>
  <si>
    <t>V11.3 Support Remote Work Ergonomics</t>
  </si>
  <si>
    <t xml:space="preserve">For projects where remote work is part of current organizational practices or part of business continuity plans involving temporary or unplanned remote work periods (e.g., office renovation, natural disaster, pandemic), the following requirements are met:
  • The ergonomics program in Part 1 is tailored to support remote work scenarios (e.g., virtual versus in-person assessments, context-specific education).
  • The project makes ergonomic supports, including, at minimum, ergonomic furnishings available to remote workers that fit their needs (as identified in Part 1) through pre-approved direct-purchases, reimbursement or subsidies.
</t>
  </si>
  <si>
    <t>Thermal Performance</t>
  </si>
  <si>
    <t>T01.1 Provide Acceptable Thermal Environment</t>
  </si>
  <si>
    <t>Meet these requirements in the whole building. Mechanically conditioned or mixed-mode ventilated spaces must provide heating and cooling capacity in leased spaces but are not required to install ducts in leased spaces. Performance testing will be conducted in regularly occupied non-leased spaces, if present.</t>
  </si>
  <si>
    <t xml:space="preserve">Option 3: Thermal comfort surveys
The following requirement is met:
  • The project achieves at least two points in Feature T02: Verified Thermal Comfort.
</t>
  </si>
  <si>
    <t>On-going Report</t>
  </si>
  <si>
    <t xml:space="preserve">Option 2: Continuous monitoring
The following requirement is met:
  • Project meets Feature T06: Thermal Comfort Monitoring.
</t>
  </si>
  <si>
    <t>Verified Thermal Comfort</t>
  </si>
  <si>
    <t>T02.1 Survey for Thermal Comfort</t>
  </si>
  <si>
    <t>Meet these requirements in the whole building. All regular occupants must be invited to participate in the survey. The scope of the survey may be limited to thermal conditions in non-leased spaces.</t>
  </si>
  <si>
    <t>Thermal Zoning</t>
  </si>
  <si>
    <t>T03.1 Provide Thermostat Control</t>
  </si>
  <si>
    <t>Individual Thermal Control</t>
  </si>
  <si>
    <t>T04.1 Provide Personal Cooling Options</t>
  </si>
  <si>
    <t xml:space="preserve">All regular occupants can cool their individual environment through one or more of the following:
  • A user-adjustable thermostat connected to the building’s mechanical cooling system or to an air conditioning unit. The room or thermal zone controlled by the thermostat may not be regularly occupied by more than one person
  • Desk fan or ceiling fan that does not increase air speed for other occupants
  • Chair with mechanical cooling system
  • Any other solution capable of affecting a PMV change of -0.5 within 15 minutes from activation, without changing the PMV for other occupants
</t>
  </si>
  <si>
    <t>T04.2 Provide Personal Heating Options</t>
  </si>
  <si>
    <t>T04.3 Allow Flexible Dress Code</t>
  </si>
  <si>
    <t xml:space="preserve">The  following requirement is met:
  • A flexible dress code policy is in place that allows regular occupants to dress for individual thermal preferences
</t>
  </si>
  <si>
    <t>Radiant Thermal Comfort</t>
  </si>
  <si>
    <t>T05.1 Implement Radiant Heating</t>
  </si>
  <si>
    <t xml:space="preserve">At least 50% of the regularly occupied project area is heated with one or more of the following:
  • Radiant ceilings, walls or floors.
  • Radiant panels which cover at least half of the wall or ceiling to which they are attached (does not include steam radiators).
</t>
  </si>
  <si>
    <t>T05.2 Implement Radiant Cooling</t>
  </si>
  <si>
    <t xml:space="preserve">At  least 50% of the regularly occupied project area is cooled with one or more of the  following:
  • Radiant ceilings, walls or floors.
  • Radiant panels that cover at least half of the wall or ceiling to which they are attached.
</t>
  </si>
  <si>
    <t>Thermal Comfort Monitoring</t>
  </si>
  <si>
    <t>T06.1 Monitor Thermal Environment</t>
  </si>
  <si>
    <t xml:space="preserve">Option 2: Reporting &amp; maintenance
The following requirements are met:
  • Data are submitted annually through the WELL digital platform.
  • Sensors are recalibrated or replaced at least every three years and certificates attesting their calibration or replacement are submitted every three years through the WELL digital platform.
</t>
  </si>
  <si>
    <t>Humidity Control</t>
  </si>
  <si>
    <t>T07.1 Manage Relative Humidity</t>
  </si>
  <si>
    <t xml:space="preserve">Option 1: Mechanical humidity control
The following requirement is met in all regularly occupied areas, except high-humidity areas:
  • The mechanical system has the capability of maintaining relative humidity between 30% and 60% at all times by adding or removing moisture from the air
</t>
  </si>
  <si>
    <t>Meet these requirements in the whole building. Projects pursuing Option 1 are required to have access to at least 10% of leased space for testing (as identified by the project).</t>
  </si>
  <si>
    <t xml:space="preserve">Option 2: Humidity modeling
The following requirement is met for all regularly occupied areas, except high-humidity spaces:
  • The modeled relative humidity levels in the space are between 30% and 60% for at least 98% of all business hours of the year.
</t>
  </si>
  <si>
    <t xml:space="preserve">Option 3: Long-term humidity data
The  following requirements are met:
  • Project meets Feature T06: Thermal Comfort Monitoring.
  • Humidity data for all regularly occupied areas, except high-humidity spaces covering at least the previous six months are between 30% and 60% for at least 98% of all business hours of the year.
</t>
  </si>
  <si>
    <t>Note: Projects undergoing recertification, which were previously awarded Feature T06, must consider all data collected since the previous (re)certification</t>
  </si>
  <si>
    <t>β Enhanced Operable Windows</t>
  </si>
  <si>
    <t>T08.1 Provide Windows with Multiple Opening Modes</t>
  </si>
  <si>
    <t>Meet the requirements in the whole building.</t>
  </si>
  <si>
    <t>β Outdoor Thermal Comfort</t>
  </si>
  <si>
    <t>T09.1 Manage Outdoor Heat</t>
  </si>
  <si>
    <t xml:space="preserve">Option 1: Outdoor shading
The following areas (if present) are shaded for more than half of daylight hours each day by tree canopies, awnings, or other structures:
  • At least 50% of pedestrian pathways and building entrances.
  • At least 25% of parking spaces (if present).
  • Between 25% and 75% of all plazas, seating areas and other outdoor areas of congregation.
</t>
  </si>
  <si>
    <t xml:space="preserve">Option 2: Temperature modeling
For pedestrian pathways and building entrances, parking spaces, and plazas, seating areas and other outdoor areas of congregation, project provides the following:
  • Highest expected measure of thermal perception for each month (e.g., highest Physiologically Equivalent Temperature, highest Universal Thermal Climate Index).
  • If the highest measure of thermal perception is associated with “moderate”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</si>
  <si>
    <t>T09.2 Avoid Excessive Wind</t>
  </si>
  <si>
    <t>T09.3 Support Outdoor Nature Access</t>
  </si>
  <si>
    <t xml:space="preserve">Project achieves the following features:
  • Feature T09β Outdoor Thermal Comfort, Part 1 or Part 2.
  • Feature M09, Part 2: Provide Nature Access Outdoors.
</t>
  </si>
  <si>
    <t>Sound Mapping</t>
  </si>
  <si>
    <t>S01.1 Label Acoustic Zones</t>
  </si>
  <si>
    <t xml:space="preserve">The following requirements  are met:
  • An annotated document is submitted and made available to occupants  showing labeled zones throughout the project floor plan or similar schematic  document as follows:  
      •  Loud zones: includes areas intended for loud equipment or activities (e.g., mechanical rooms, kitchens, fitness rooms, social spaces, recreational rooms, music rooms)  
      •  Quiet zones: includes areas intended for concentration,  wellness, rest, study and/or privacy (e.g., restorative spaces, lactation rooms, nap rooms).  
      •  Mixed zones: includes areas intended for learning, collaboration and/or presentation (e.g., auditoriums, classrooms, breakout spaces).  
      •  Circulation zones: includes occupiable areas not intended for regular occupancy (e.g., hallways, egress, atria, stairs, lobbies).
  • If Loud zones directly border Quiet zones, projects provide a plan for reprogramming or mitigating sound transmission between Loud zones and Quiet zones.
</t>
  </si>
  <si>
    <t>Meet these requirements in the whole building, based on any knowledge of anticipated uses.</t>
  </si>
  <si>
    <t>S01.2 Provide Acoustic Design Plan</t>
  </si>
  <si>
    <t xml:space="preserve">The project provides one of the following:
  • A plan developed by the project team and/or project owner that outlines acoustical  solutions and a timeline for implementation with a focus on managing acoustical comfort, background noise, speech privacy,  reverberation time and/or impact noise within the project boundary.
  • A detailed report from a professional in acoustics that describes existing conditions, recommended solutions and measurement results with a focus on managing background noise, speech privacy, reverberation time  and/or impact noise within the project boundary. These measurements are not  required to adhere to the Performance Verification Guidebook requirements for  on-site testing.
</t>
  </si>
  <si>
    <t>Maximum Noise Levels</t>
  </si>
  <si>
    <t>S02.1 Limit Background Noise Levels</t>
  </si>
  <si>
    <t>Sound Barriers</t>
  </si>
  <si>
    <t>S03.1 Design for Sound Isolation at Walls and Doors</t>
  </si>
  <si>
    <t>Meet these requirements for the extent of developer buildout. Demising walls that separate tenant spaces from common areas or other tenant spaces should use the "Loud zones and other occupiable spaces" category.</t>
  </si>
  <si>
    <t>S03.2 Achieve Sound Isolation at Walls</t>
  </si>
  <si>
    <t>Meet these requirements for the extent of developer buildout. Demising walls that separate tenant spaces from common areas or other tenant spaces should use the "Enclosed Loud zones" and "All other occupiable spaces" threshold.</t>
  </si>
  <si>
    <t>Reverberation Time</t>
  </si>
  <si>
    <t>S04.1 Achieve Reverberation Time Thresholds</t>
  </si>
  <si>
    <t>Sound Reducing Surfaces</t>
  </si>
  <si>
    <t>S05.1 Implement Sound Reducing Surfaces</t>
  </si>
  <si>
    <t>Minimum Background Sound</t>
  </si>
  <si>
    <t>S06.1 Provide Minimum Background Sound</t>
  </si>
  <si>
    <t>To earn this optimization, the requirements should be met in the whole building.</t>
  </si>
  <si>
    <t>S06.2 Provide Enhanced Speech Reduction</t>
  </si>
  <si>
    <t>Note: Documents submitted for S05 Part 1 during Precertification may  be used to meet requirements for S06 Part 2.</t>
  </si>
  <si>
    <t>Meet these requirements in non-leased spaces. To earn and additional point, also meet these requirements in leased spaces.</t>
  </si>
  <si>
    <t>β Impact Noise Management</t>
  </si>
  <si>
    <t>S07.1 Specify Impact Noise Reducing Flooring</t>
  </si>
  <si>
    <t>S07.2 Meet Thresholds for Impact Noise Rating</t>
  </si>
  <si>
    <t>β Enhanced Audio Devices</t>
  </si>
  <si>
    <t>S08.1 Provide Enhanced Speech Intelligibility</t>
  </si>
  <si>
    <t>S08.2 Prioritize Audio Devices and Policies</t>
  </si>
  <si>
    <t xml:space="preserve">The project supports individual acoustical needs through at least three of the following:
  • All audio devices are managed internally by a qualified professional (e.g., IT department, mobile device management) and expectations for use are covered in the employee handbook and/or during on-boarding of new staff
  • Eligible employees can request alternative workplace arrangements to meet their individual acoustic comfort needs (e.g., the option to work remotely, different workstation location)
  • A minimum of one daily quiet hour is scheduled and signage is used to indicate both the location and intended activities of Quiet and Mixed Zones identified in Feature S01 – Sound Mapping
  • All eligible employees and distance learners (as applicable) are provided telecommunication accessories upon request which utilize sound enhancement technology (e.g., active digital signal processing, noise-cancellation) at no cost or subsidized by at least 50%
</t>
  </si>
  <si>
    <t>Material Restrictions</t>
  </si>
  <si>
    <t>X01.1 Restrict Asbestos</t>
  </si>
  <si>
    <t xml:space="preserve">For newly installed or applied products within the project boundary, the following requirement is met:
  • The following product categories do not contain over 1,000 ppm of asbestos by weight or area:                                      
      •  Thermal  protection, including all insulation (lagging) applied to pipes, fittings,  boilers, tanks and ducts.  
      •  Acoustic  treatments.  
      •  Sheathing.  
      •  Roofing  and siding.  
      •  Fire  and smoke protection.  
      •  Joint  protection.  
      •  Plaster  and gypsum board.  
      •  Ceilings.  
      •  Resilient  flooring.
</t>
  </si>
  <si>
    <t>X01.2 Restrict Mercury</t>
  </si>
  <si>
    <t>X01.3 Restrict Lead</t>
  </si>
  <si>
    <t xml:space="preserve">Option 2: Drinking water pipes, fittings and solder
Pipes, fixtures, fittings and solder newly installed or applied within the project boundary intended for drinking water distribution and delivery meet at least one of the following:
  • The  product is approved for use with drinking water by a local government authority  or by a government-authorized certification body.
  • The product has a weighted wetted average of 0.25% of lead or less, verified by a third party, or is labeled as ANSI/NSF 372-compliant.
</t>
  </si>
  <si>
    <t>Interior Hazardous Materials Management</t>
  </si>
  <si>
    <t>X02.1 Manage Asbestos Hazards</t>
  </si>
  <si>
    <t>X02.2 Manage Lead Paint Hazards</t>
  </si>
  <si>
    <t>X02.3 Manage Polychlorinated Biphenyl (PCB) Hazards</t>
  </si>
  <si>
    <t>CCA and Lead Management</t>
  </si>
  <si>
    <t>X03.1 Manage Exterior CCA Hazards</t>
  </si>
  <si>
    <t>X03.2 Manage Lead Hazards</t>
  </si>
  <si>
    <t>Site Remediation</t>
  </si>
  <si>
    <t>X04.1 Assess and Mitigate Site Hazards</t>
  </si>
  <si>
    <t xml:space="preserve">Option 2: Monitoring and remediation plan
If the site investigation establishes the potential presence of contaminants, the following are implemented:
  • A sampling strategy to quantify contamination and determine remediation needs following local regulations or through ASTM E1903-97 (Phase II site assessment) guidelines.
  • A sustainable remediation plan before, during and after construction that integrates the following  
      •  A risk-based approach to sustainable remediation (risk assessment/risk-benefit analysis).   
      •   A tiered approach to assessment and an appraisal of remediation options.    
      •  Safe working practices for workers during remediation.    
      •  Record keeping of decision-making and assessment processes.    
      •  Protocol for engaging stakeholders, including management of the impacts on the community.
</t>
  </si>
  <si>
    <t>Enhanced Material Restrictions</t>
  </si>
  <si>
    <t>X05.1 Select Compliant Interior Furnishings</t>
  </si>
  <si>
    <t xml:space="preserve">Option 2: Electrical and electronic products
All newly installed electrical and electronic products, as specified in Appendix X1, meet the following requirement:
  • Products are compliant with RoHS restrictions.
</t>
  </si>
  <si>
    <t>X05.2 Select Compliant Architectural and Interior Products</t>
  </si>
  <si>
    <t>VOC  Restrictions</t>
  </si>
  <si>
    <t>X06.1 Limit VOCs from Wet-Applied Products</t>
  </si>
  <si>
    <t>X06.2 Restrict VOC Emissions from Furniture, Architectural and Interior Products</t>
  </si>
  <si>
    <t>Materials Transparency</t>
  </si>
  <si>
    <t>X07.1 Select Products with Disclosed Ingredients</t>
  </si>
  <si>
    <t>X07.2 Select Products with Enhanced Ingredient Disclosure</t>
  </si>
  <si>
    <t xml:space="preserve">For at least 15 distinct permanently installed products (including flooring, insulation, wet-applied products, ceiling and wall assemblies and systems) and furniture, the following requirements are met:
  • All ingredients are disclosed down to 100 ppm.
  • All ingredients are publicly disclosed by the manufacturer, a disclosure organization or a third party through one of the following:    
      •  A Declare label, operated by the International Living Future Institute.³  
      •  A Health Product Declaration (HPD) published on the HPD repository   
      •  Manufacturer’s disclosure and/or through a third-party materials database platform. If the product contains a trade secret compound, GHS hazards of category 1 or 2 are listed and a concentration range is provided for each undisclosed component.
</t>
  </si>
  <si>
    <t>X07.3 Select Products with Third-Party Verified Ingredients</t>
  </si>
  <si>
    <t>Materials Optimization</t>
  </si>
  <si>
    <t>X08.1 Select Materials with Enhanced Chemical Restrictions</t>
  </si>
  <si>
    <t xml:space="preserve">Option 1: Materials selection
For at least 25 distinct permanently installed products (including flooring, insulation, wet-applied products, ceiling and wall assemblies and systems) and furniture, the following requirements are met:
  • Have ingredients inventoried to 100 ppm.
  • Meet one of the following:   
      •  Product is free of compounds listed in the Living Building Challenge’s Red List v.4.0.³  
      •  Product meets the chemical thresholds in the Cradle to Cradle Basic Level Restricted Substances List, version 4  
      •   Product does not contain compounds listed in REACH Restriction, Authorization and SHVC lists.   
      •  Product meets an optimization path listed under ‘Advanced Inventory &amp;amp; Assessment’ in Option 2 of LEED v4.1 credit ‘Building Product Disclosure and Optimization - Material Ingredients’
</t>
  </si>
  <si>
    <t xml:space="preserve">Option 2: Future purchase of compliant products
For projects with less than 25 distinct newly and permanently installed products (including flooring, insulation, wet-applied products, ceiling and wall assemblies and systems) and furniture, the following requirement is met:
  • Products purchased for future repair, renovation or replacement of building materials comply with chemical restrictions of Option 1 ‘Materials Selection’.
</t>
  </si>
  <si>
    <t>Note: For recertification, projects must provide product specification sheets for purchases of eligible products occurring after initial certification.</t>
  </si>
  <si>
    <t>X08.2 Select Optimized Products</t>
  </si>
  <si>
    <t>Waste Management</t>
  </si>
  <si>
    <t>X09.1 Implement a Waste Management Plan</t>
  </si>
  <si>
    <t xml:space="preserve">For all batteries, pesticides, lamps that may contain  mercury, other mercury-containing equipment (including thermostats and  thermometers) and electrical and electronic  equipmen  present or expected to be present within the project during the building  operations, a waste management plan that contains the following is developed  and implemented:
  • Identification of roles, responsibilities and vendors for implementing the plan
  • Identification of the sources of waste, estimation of rates of generation and strategies to minimize waste generation
  • Strategies for waste collection. Each of the categorized wastes is separately contained in clearly labeled receptacles and removed from the building within one year
  • Protocols for cleaning spills of mercury (including broken fluorescent lamp tubes), pesticides and battery electrolyte fluid, including sealed containment of residues, as applicable
  • Protocols to track, measure and report waste stream flows
  • Protocols for off-site shipment of wastes.
</t>
  </si>
  <si>
    <t>Pest Management and Pesticide Use</t>
  </si>
  <si>
    <t>X10.1 Manage Pests</t>
  </si>
  <si>
    <t>Cleaning Products and Protocols</t>
  </si>
  <si>
    <t>X11.1 Improve Cleaning Practices</t>
  </si>
  <si>
    <t>X11.2 Select Preferred Cleaning Products</t>
  </si>
  <si>
    <t>β Contact Reduction</t>
  </si>
  <si>
    <t>X12.1 Reduce Respiratory Particle Exposure</t>
  </si>
  <si>
    <t>X12.2 Address Surface Hand Touch</t>
  </si>
  <si>
    <t xml:space="preserve">Option 1: Surface touch management
The following requirements are met:
  • Project offers hands-free operation (through foot, voice, sensor or personal electronic device) or implements other design strategies to avoid hand operation for at least three of the following:    
      •  Regularly used pedestrian entry doors to the project, during regularly occupied hours.    
      •  Elevators.    
      •  All water bottle fillers, water faucets, soap and paper towel dispensers.    
      •  Window blinds and indoor lighting switches and/or controllers.   
      •  Lids of trash, recycling and reuse bins.
  • 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</si>
  <si>
    <t>Mental Health Promotion</t>
  </si>
  <si>
    <t>M01.1 Promote Mental Health and Well-being</t>
  </si>
  <si>
    <t>Note: Projects may achieve points in optimizations that overlap with strategies listed in Part 1.a.</t>
  </si>
  <si>
    <t>Nature and Place</t>
  </si>
  <si>
    <t>M02.1 Provide Connection to Nature</t>
  </si>
  <si>
    <t>M02.2 Provide Connection to Place</t>
  </si>
  <si>
    <t xml:space="preserve">The project integrates design elements that address the  following:
  • Celebration of culture (e.g., culture  of occupants, workplace, surrounding community)
  • Celebration of place (e.g., local  architecture, materials, flora, artists)
  • Integration of art
  • Human delight
</t>
  </si>
  <si>
    <t>Mental Health Services</t>
  </si>
  <si>
    <t>M03.1 Offer Mental Health Screening</t>
  </si>
  <si>
    <t xml:space="preserve">A clinical screening or self-assessment screening tool for common  mental health conditions is made available to all employees and students at no  cost and meets the following requirements:
  • Addresses, at minimum, stress, depression,  anxiety and substance use.
  • Provided confidentially, either in-person or  virtually, through a licensed mental health professional, third party  organization, online screening or health insurance offering.
  • Includes directed feedback and/or guidance on  interpretation of results and provides next steps for those who screen positive  or at-risk
</t>
  </si>
  <si>
    <t>M03.2 Offer Mental Health Services</t>
  </si>
  <si>
    <t xml:space="preserve">The following requirements are met for all eligible employees:
  • Mental       health services are available at no cost or subsidized and include the       following at a minimum:  
      •  Clinical screening and referral to licensed        mental health professionals and support resources  
      •  Inpatient        treatment (e.g., residential programs, hospitalization)  
      •  Outpatient        treatment, including telemental health services (e.g., in-person therapy,        online therapy)  
      •  Prescription        medication coverage that allows for proper use of prescribed medications
  • Organizational       commitment to mental health parity in health service coverage
  • Information       on benefits coverage and how to access mental health services and       community resources is easily and confidentially available (e.g., via a       health portal or employee website)
  • Confidential       benefits consultation is available with clearly identified and qualified       support staff (e.g., benefits counselor, human resources representative).
</t>
  </si>
  <si>
    <t>M03.3 Offer Workplace Support</t>
  </si>
  <si>
    <t xml:space="preserve">Supportive workplace accommodations are clearly described  and available for all employees, without a need to disclose the underlying  health reason, including the following:
  • Sick       leave may be used for mental health needs (e.g., appointments)
  • Short-       or long-term leave or disability for mental health needs, with the option       of phased return to work after returning from leave
  • Increased       interpersonal support (e.g., manager support with prioritizing and       managing workloads, increased frequency of one-on-one check-ins)
  • Adjustment       of work schedule to support mental health needs (e.g., appointments,       optimal productivity)
  • Adjustment       of the physical environment to support mental health needs (e.g., moving       a workstation to a busier or a quieter area, providing a quiet       space for breaks, providing earplugs or headphones, increasing personal       space, providing the ability to work from home)
</t>
  </si>
  <si>
    <t>M03.4 β Support Mental Health Recovery</t>
  </si>
  <si>
    <t>Mental Health Education</t>
  </si>
  <si>
    <t>M04.1 Offer Mental Health Education</t>
  </si>
  <si>
    <t>M04.2 Offer Mental Health Education for Managers</t>
  </si>
  <si>
    <t>Stress Management</t>
  </si>
  <si>
    <t>M05.1 Develop Stress Management Plan</t>
  </si>
  <si>
    <t xml:space="preserve">The project develops a stress management plan through completion  of the following:
  • Assess at  least three of the organization- or project-wide metrics below:                            
      •  Frequency of employees working more than 48  hours per seven-day period       
      •  Frequency of absenteeism, use of sick days and  personal days or leave due to disability or illness.    
      •  Frequency of employees not using allocated  paid time off.     
      •  Frequency of performance issues.    
      •  Employee retention and turnover rates.    
      •  Employee survey responses.
  • Identify  opportunities to address employee stress, covering the topics below:            
      •  Opportunities for organizational change to  address employee stress (e.g., adjustments to work environment, shifts in work  processes, workload, management or staffing)    
      •  Opportunities for employee participation in  organizational decisions regarding workplace issues that may affect job stress  (e.g., work environment, processes, scheduling)
  • Outline a  plan for implementation, including:                        
      •  Who is leading the initiative    
      •  What is to be completed    
      •  Where in the organization it will occur and  who will be impacted    
      •  When and how it will be implemented    
      •  Availability of support from key management or  leadership
</t>
  </si>
  <si>
    <t>Restorative Opportunities</t>
  </si>
  <si>
    <t>M06.1 Support Healthy Working Hours</t>
  </si>
  <si>
    <t>M06.2 Provide Nap Policy and Space</t>
  </si>
  <si>
    <t xml:space="preserve">Option 1: Nap policy
The following requirement is met for all eligible employees:
  • Employees are  allowed to engage in at least one nap or rest break of at least 30 minutes during  the workday (not to be combined with designated time for meal breaks)
</t>
  </si>
  <si>
    <t xml:space="preserve">Option 2: Nap space
The following requirements are met for all eligible  employees:
  • Access to at least one acoustically and  visually separated environment located in a designated quiet zone.
  • At least  one fully reclining furniture option (e.g., bed, daybed, couch, chair,  cushioned roll-out mat, nap pod) for every 100 eligible employees
</t>
  </si>
  <si>
    <t>Restorative Spaces</t>
  </si>
  <si>
    <t>M07.1 Provide Restorative Space</t>
  </si>
  <si>
    <t>Note: If restorative space is provided only outdoors, it must be functional year-round.</t>
  </si>
  <si>
    <t>Meet the Restorative space requirements for the whole building and the Workday breaks requirement for direct staff.</t>
  </si>
  <si>
    <t xml:space="preserve">Option 2: Workday breaks
The project encourages the use of  restorative space(s) through the following:
  • Paid  breaks away from the workstation for all employees
</t>
  </si>
  <si>
    <t>Restorative Programming</t>
  </si>
  <si>
    <t>M08.1 Provide Restorative Programming</t>
  </si>
  <si>
    <t>Note: Refer to feature S01 Sound Mapping, Part 1: Label  Acoustical Zones for all designated quiet zones.</t>
  </si>
  <si>
    <t>To earn this optimization, the requirements should be met for direct staff.</t>
  </si>
  <si>
    <t>Enhanced Access to Nature</t>
  </si>
  <si>
    <t>M09.1 Provide Nature Access Indoors</t>
  </si>
  <si>
    <t>M09.2 Provide Nature Access Outdoors</t>
  </si>
  <si>
    <t xml:space="preserve">Option 2: Outdoor nature access
The following requirement is met:
  • Occupants are encouraged to access outdoor  nature (e.g., presence of signage or maps to outdoor nature, availability of  breaks during the workday to go visit outdoor nature).
</t>
  </si>
  <si>
    <t>Tobacco Cessation</t>
  </si>
  <si>
    <t>M10.1 Provide Tobacco Cessation Resources</t>
  </si>
  <si>
    <t xml:space="preserve">Option 1: Incentive program
The project implements a tobacco cessation program for all  eligible employees that meets the following requirements:
  • Focused on  increasing or improving motivation or action to quit, or maintaining quit  effort
  • Includes  incentives or rewards (e.g., direct financial payments, lottery for prizes)  provided for participation in quit effort or success in abstaining from tobacco  use
</t>
  </si>
  <si>
    <t xml:space="preserve">Option 2: Individual cessation resources
Tobacco cessation resources are available to all eligible employees at no cost or are subsidized and meet the following requirements:
  • Resources referring tobacco users to tobacco  cessation telephone quit lines or online quitting resources
  • Tobacco cessation counseling. Programs may be  provided in-person or virtually; in group or individual settings; through  vendors, on-site staff, health insurance plans or programs, community groups or  other qualified professionals (e.g., tobacco cessation specialist)
  • Prescription tobacco cessation medications and  nicotine replacement products (e.g., inhalers, nasal sprays, bupropion,  varenicline)
  • Over-the-counter nicotine replacement products  (e.g., gum, patches, lozenges)
</t>
  </si>
  <si>
    <t>Substance Use Services</t>
  </si>
  <si>
    <t>M11.1 Offer Substance Use Education</t>
  </si>
  <si>
    <t xml:space="preserve">Option 1: Substance use policy
The following requirement is met:
  • A  policy is in place regarding the use of alcohol and legal, recreational drugs  on-site and is clearly communicated to all regular occupants
</t>
  </si>
  <si>
    <t xml:space="preserve">Option 2: Substance use education
Trainings (in the form of education seminars, workshops or  classes) are offered at least once per year to regular occupants and  meet the following requirements:
  • Address  the following topics:  
      •  Management  of personal substance use, covering, at minimum, safe substance use habits, signs  of dependency or addiction and short- and long-term health risks associated  with substance misuse or addiction  
      •  Prescription  opioid education, covering, at minimum, questions to ask at point of  prescribing, safe use (e.g., storage, disposal, driving while using) and risks  and signs of dependency or addiction  
      •                                  How  to appropriately respond to a peer struggling with substance use, covering, at  minimum, how to support a peer's recovery efforts and what to do in the case of  relapse or a substance use emergency (e.g., withdrawal, overdose)
  • Provided  in-person or virtually; in group or individual settings; through vendors,  on-site staff, health insurance plans or programs, community groups or other  qualified practitioners or programs (e.g., Mental Health First Aid)
</t>
  </si>
  <si>
    <t>M11.2 Provide Substance Use and Addiction Services</t>
  </si>
  <si>
    <t xml:space="preserve">The following requirements are met for all eligible employees:
  • Substance use and addiction services are  available at no cost or subsidized and include at a minimum:  
      •  Clinical screening and referral to licensed mental health professionals and support resources  
      •  Counseling services, including telemental health services (e.g., online behavioral therapy)  
      •  Outpatient treatment (e.g., day programs)  
      •  Inpatient treatment (e.g., residential        programs, hospitalization)  
      •  Medication-assisted treatment (e.g.,        methadone treatment)
  • Organizational       commitment to mental health parity in health service coverage
  • Information       on benefits coverage and how to access substance use and addiction       services and community resources (e.g., peer support groups, online       support groups) is easily and confidentially available (e.g., via a health       portal or employee website)
  • Confidential       benefits consultation is available with clearly identified and qualified       support staff (e.g., benefits counselor, human resources       representative).
</t>
  </si>
  <si>
    <t>C01.1 Provide WELL Feature Guide</t>
  </si>
  <si>
    <t xml:space="preserve">Option 2: Communications
The following requirement is met:
  • Quarterly communications (e.g.,  emails, modules, trainings) are sent to regular occupants, and  onboarding communications are given to new employees (as applicable), about  health resources, programs, amenities and policies available to them addressed  by the WELL features achieved by the project.
</t>
  </si>
  <si>
    <t>Integrative Design</t>
  </si>
  <si>
    <t>C02.1 Facilitate Stakeholder Charrette</t>
  </si>
  <si>
    <t xml:space="preserve">Option 1: Stakeholder charrette
Early in the planning process,  projects facilitate collaborative discussion with key stakeholders, including  (as applicable): the owner, manager, facilities management team, architects,  engineers, employees, occupants, residents, contractors and community members. The  stakeholder discussion must address at minimum the following topics:
  • Health  and well-being goals, including:  
      •  Occupant health and well-being needs.  
      •                                  The project’s objectives for health promotion to meet  stakeholder needs.
  • Environmental  and sustainability goals, including how the project will:  
      •                                  Reduce the project’s contribution to  global climate change and promote a greener economy  
      •                                  Protect, enhance and restore water  resources and ecosystem services    
      •                                  Promote sustainable material cycles  
      •                                  Enhance community through social equity  and environmental justice.&lt;sup&gt;1  &lt;/sup&gt;
</t>
  </si>
  <si>
    <t xml:space="preserve">Option 2: Stakeholder orientation
The following requirement is met:
  • Following project completion, tours of the space are made  available to new employees during onboarding, and to all stakeholders -  including at minimum (as applicable) the owner, manager, facilities management  team, architects, engineers, employees, occupants, residents, contractors and  community members - that communicate how planned or existing building  operations, maintenance, programs and policies will support adherence to WELL.
</t>
  </si>
  <si>
    <t>C02.2 Promote Health-Oriented Mission</t>
  </si>
  <si>
    <t>Emergency Preparedness</t>
  </si>
  <si>
    <t>C03.1 Develop Emergency Preparedness Plan</t>
  </si>
  <si>
    <t>Occupant Survey</t>
  </si>
  <si>
    <t>C04.1 Select Project Survey</t>
  </si>
  <si>
    <t xml:space="preserve">Option 2: Custom survey
For projects with ten or more eligible employees, the following requirement is met:
  • A survey is created that covers the topics listed in Appendix C1.
</t>
  </si>
  <si>
    <t>C04.2 Administer Survey and Report Results</t>
  </si>
  <si>
    <t xml:space="preserve">Option 1: Survey administration
The following  requirements are met:
  • All eligible employees are invited to  participate in the survey annually. Regular reminders are sent to eligible  employees to complete the survey.
  • Survey  protects all participant-identifying data through appropriate protective  measures such as anonymous reporting and safe data storage. Any communication  of results should be on an aggregated basis, such that no participant can be  identified.
  • Analysis of responses is conducted by  a qualified survey professional.
</t>
  </si>
  <si>
    <t xml:space="preserve">Option 2: Result reporting
Annually, the project submits the following through the WELL digital platform:
  • Project and survey  data, including:                            
      •  Total number of  employees invited to complete the survey and number of employees who completed  the survey.    
      •  Date survey started  and finished.    
      •  Project location.    
      •  Project type.    
      •  Level of WELL  Certification.    
      •  Sociodemographic  information (age and gender at minimum).
  • Aggregated,  anonymized survey results.
</t>
  </si>
  <si>
    <t>Enhanced Occupant Survey</t>
  </si>
  <si>
    <t>C05.1 Utilize Enhanced Survey</t>
  </si>
  <si>
    <t xml:space="preserve">Option 2: Result analysis and reporting
The project meets the following requirements:
  • Conduct enhanced analysis beyond  descriptive statistics (e.g., correlations, inferential statistics such as  multivariate analysis) of survey results.
  • Annually submit the following through  the WELL digital platform:            
      •  Aggregated, anonymized survey  results for the additional topics selected from Appendix C2.    
      •  Results  of enhanced analysis.
</t>
  </si>
  <si>
    <t>C05.2 Utilize Pre- and Post-Occupancy Survey</t>
  </si>
  <si>
    <t xml:space="preserve">Option 2: Result analysis and reporting
The following requirements are met:
  • Compare  results from the pre-occupancy survey against post-occupancy survey  results.
  • Submit  aggregated, anonymized pre-occupancy and post-occupancy survey results through the  WELL digital platform on the  following:                                    
      •  Aggregated,  anonymized results of the pre-occupancy survey.    
      •  Comparison between  the results of the pre- and post-occupancy surveys.    
      •  Total  number of employees invited to complete the survey and number of employees who  completed the survey.    
      •  Date pre- and  post-occupancy surveys started and finished.    
      •  Location where the pre-  and post-occupancy surveys were administered.    
      •  Project  type.    
      •  Level of WELL  Certification.    
      •  Sociodemographic  information (age and gender at minimum).
</t>
  </si>
  <si>
    <t>C05.3 Implement Action Plan</t>
  </si>
  <si>
    <t xml:space="preserve">The project creates and implements a plan  that addresses the following:
  • Aspirational satisfaction       thresholds for post-occupancy survey responses.
  • Strategies for improving unmet       satisfaction thresholds.
</t>
  </si>
  <si>
    <t>C05.4 Facilitate Interviews, Focus Groups and/or Observation</t>
  </si>
  <si>
    <t xml:space="preserve">Option 1: Administration of interviews, focus groups and/or observation
The project annually conducts stakeholder  interviews, focus groups and/or observation to discuss building features and  wellness initiatives and their impacts on occupant health and well-being, meeting  the following requirements:
  • Interviews, focus groups and/or observation are conducted by a professional experienced in qualitative research.
  • Interviews, focus groups and/or       observation protect participant identities.
  • A professional experienced in       qualitative research analyzes interview, focus group and/or       observation results.
</t>
  </si>
  <si>
    <t xml:space="preserve">Option 2: Result analysis and reporting
The project meets the following requirements:
  • Compare results from the interviews, focus groups and/or observation to the survey results from Feature C04: Occupant Survey or Feature C05: Enhanced Occupant Survey.
  • Annually  submit aggregated, anonymized results of interviews, focus groups and/or  observation through the WELL digital  platform on the following:                                
      •  Comparison  between the results of the interviews, focus groups and/or observation and the  survey results from Feature C04 and/or Feature C05.     
      •  Total  number of employees and number of employees who participated in the interview, focus  groups and/or observation.    
      •  Date  the interview, focus groups and/or observation started and finished.    
      •  Project  location.    
      •  Project  type.    
      •  Level  of WELL Certification.    
      •  Sociodemographic  information of participants (age and gender at minimum).
</t>
  </si>
  <si>
    <t>Health Services and Benefits</t>
  </si>
  <si>
    <t>C06.1 Promote Health Benefits</t>
  </si>
  <si>
    <t>C06.2 Offer On-Demand Health Services</t>
  </si>
  <si>
    <t>C06.3 Offer Sick Leave</t>
  </si>
  <si>
    <t xml:space="preserve">Option 2: Long-term sick leave
Employers provide a long-term  sick leave policy for all eligible employees, distinct from paid time off and  family leave, that includes at least one of the following:
  • At least 12 weeks of sick leave (which may be unpaid) during any  12-month period for a chronic or serious health condition that involves inpatient  care in a hospice or residential healthcare facility (e.g., stroke, infectious  disease, surgery) or continuing treatment and/or supervision by a healthcare provider (e.g., diabetes, asthma, terminal  cancer).
  • One or more of the following to support all eligible employees  recovering from serious health conditions:                                                
      •  Part-time options.    
      •  Work from home  flexibility.    
      •  Flexible schedules.
</t>
  </si>
  <si>
    <t>C07.1 Promote Culture of Health</t>
  </si>
  <si>
    <t xml:space="preserve">Option 1: Health promotion strategies
Occupant health and well-being is  promoted through the following:
  • Monthly digital communications to employees and/or regular occupants (as applicable) that address the following:                    
      •  Reinforce the project’s culture of health.    
      •  Market health promotion policies and programs.    
      •  Highlight stories from regular occupants (as  applicable) who exemplify the project’s health culture.     
      •  Offer education (e.g., tips and resources created by the project  or a third party) on at least two topics within the ten WELL concepts
  • Quarterly education sessions (e.g., workshops, lectures,  seminars) that offer instruction on topics within the ten WELL concepts,  covering at least two different concepts per year.
</t>
  </si>
  <si>
    <t xml:space="preserve">Option 2: Health promotion coordinators
One of the following is  present:
  • Health promotion group that meets at least quarterly, is  actively involved in planning and implementing health promotion programs and  policies and seeks to cultivate a culture of health in the project
  • Paid mid- or senior-level employee that plans and implements  health promotion programs. Health promotion must be part of their job  description, requirements and/or performance expectationsProjects that meet Part  2 Health Promotion Leader automatically fulfill this requirement.
</t>
  </si>
  <si>
    <t>C07.2 Establish Health Promotion Leader</t>
  </si>
  <si>
    <t xml:space="preserve">The following requirements are met:
  • Project has at least one dedicated executive-level employee  whose primary responsibility is to plan and oversee strategies that promote the  physical, mental and emotional health and well-being of all employees (e.g.,  Chief Wellness Officer). The individual must be employed at the executive  (C-Suite) level or report directly to a member of the executive (C-Suite) team.
  • Executive-level employee’s job description and performance  expectations must include the following:            
      •  Established metrics or KPIs for promoting organizational health  and well-being that are linked to employee’s performance evaluation.    
      •  At minimum annual reports by the employee on the progress of  health promotion strategies and employee engagement to the executive (C-suite)  team, Board of Directors and/or equivalent high-level stakeholders.
  • Executive-level employee  is supported by at minimum one employee who helps plan and implement health  promotion programs and policies.
</t>
  </si>
  <si>
    <t>New Parent Support</t>
  </si>
  <si>
    <t>C08.1 Offer New Parent Leave</t>
  </si>
  <si>
    <t xml:space="preserve">Option 2: Parental support policies
The project offers at least two  of the following services to help employees utilize and return from leave:&lt;sup&gt;4,6–9&lt;/sup&gt;
  • Policy covering at least one of the following:                
      •  Part-time options (e.g., ramp back programs).    
      •  Work from home  flexibility.    
      •  Flexible schedules.
  • Communications  (e.g., emails, modules, trainings) sent to expecting parents about the project  or organization’s parental leave policies and supporting resources, including  guidance on the positive health impacts of parental leave.
  • Coaching program, counseling or other resources to help  employees transition when returning from leave.
  • Training for managers on  how to work with employees to create a plan for leave and optimally support  employees returning from leave.
</t>
  </si>
  <si>
    <t>New Mother Support</t>
  </si>
  <si>
    <t>C09.1 Offer Workplace Breastfeeding Support</t>
  </si>
  <si>
    <t xml:space="preserve">Option 1: Pumping support
The following are in place for  eligible employees:
  • Paid break times for pumping, at least 15-20 minutes every 2-3  hours (or 2-3 pumping sessions per eight-hour workday), with adjustments as  necessary to meet the needs of individuals
  • One-time coverage or a subsidy of at least 50% for the purchase  of a portable breast pump and/or availability of hospital-grade electric pump  for multiple users
  • Postpartum lactation counseling, including back-to-work  lactation counseling, offered at no cost or subsidized by at least 50%, to  support the transition from leave to work
</t>
  </si>
  <si>
    <t xml:space="preserve">Option 2: Travel accommodations
The following accommodations  are made for eligible employees who are breastfeeding while traveling for  business:
  • For all trips, breastfeeding employees are provided an insulated  cooler at no cost or reimbursement to cover its cost.
  • For all overnight trips lasting longer than 24 hours,  breastfeeding employees are booked in hotels (or other overnight  accommodations) with refrigerator access.
  • For trips lasting longer than 48 hours, employer provides  coverage for breast milk shipping service (i.e., expressed milk shipped home).
</t>
  </si>
  <si>
    <t>C09.2 Design Lactation Room</t>
  </si>
  <si>
    <t>Family Support</t>
  </si>
  <si>
    <t>C10.1 Offer Childcare Support</t>
  </si>
  <si>
    <t xml:space="preserve">The project provides at least  three of the following:
  • On-site childcare centers compliant with local childcare  licensure, or subsidies of at least 50% for off-site or at-home childcare, for  regular occupants
  • Back-up childcare coverage for regular occupants in  case of unexpected events, at no cost or subsidized by at least 50% (e.g.,  drop-in daycare, overnight childcare, in-home babysitting service, virtual  childcare service)
  • Seasonal childcare  programs (e.g., center- or home-based care during school break or winter  holidays) for regular occupants with school-age children
  • Policy allowing all  employees to use paid sick time, family leave or personal days for the care of  a child.
  • Policy covering one or  more of the following to support all eligible employees with children:                
      •  Part-time options.    
      •  Work from home flexibility.    
      •  Flexible schedules
</t>
  </si>
  <si>
    <t>C10.2 Offer Family Leave</t>
  </si>
  <si>
    <t xml:space="preserve">Employers provide the following  for all eligible employees:
  • At least 12 weeks of leave, paid at 75% or higher of the  employee’s full salary or wages, during any 12-month period for the care of a spouse, domestic  partner, child, dependent, parent, parent-in-law, grandparent, grandchild,  sibling or other designated relation with a chronic or long-term serious health  condition, including an illness, injury, impairment or physical or mental  health condition, that involves one of the following:            
      •  Inpatient care in a hospital, hospice or residential healthcare  facility (e.g., stroke, infectious disease, PTSD).     
      •  Continuing treatment  and/or supervision by a healthcare provider  (e.g., diabetes, asthma, terminal cancer)
  • The option to use paid sick time or personal days for the care  of a spouse, domestic partner, child, dependent, parent, parent-in- law,  grandparent, grandchild or sibling.
  • Policy covering one or more of the following to support all  eligible employees caring for a spouse, domestic partner, child, dependent,  parent, parent-in-law, grandparent, grandchild, sibling or other designated relation:                
      •  Part-time options.    
      •  Work from home  flexibility.    
      •  Flexible schedules.
</t>
  </si>
  <si>
    <t>C10.3 Offer Bereavement Support</t>
  </si>
  <si>
    <t xml:space="preserve">Employers provide bereavement support for  all eligible employees, including, at minimum, the following:
  • Protocol for notifying employers of  the loss.
  • At least 20 days of bereavement leave offered as follows:    
      •  At least five days of paid leave during any 12-month period for the loss of a child, spouse, parent or dependent.&lt;sup&gt;12,13  &lt;/sup&gt;  
      •  At least three days of leave, paid at 75% or higher of the employee’s full salary or wages, during any 12-month period for the loss of a family member, colleague or friend.&lt;sup&gt;12,13 &lt;/sup&gt;  
      •  Additional unpaid weeks of leave during any 12-month period, granting employees a minimum total of 20 days of leave to use at any point in the bereavement process. The days of paid leave may be counted toward the 20 days.
  • Bereavement support resources, including:    
      •  Resources on coping with grief, including resources for returning to work after a loss.&lt;sup&gt;8,14 &lt;/sup&gt;  
      •  Information on accessing local bereavement support services
  • Coverage for bereavement counseling  services at no cost or subsidized by at least 50%.
</t>
  </si>
  <si>
    <t>Civic Engagement</t>
  </si>
  <si>
    <t>C11.1 Promote Community Engagement</t>
  </si>
  <si>
    <t>C11.2 Provide Community Space</t>
  </si>
  <si>
    <t>Diversity and Inclusion</t>
  </si>
  <si>
    <t>C12.1 Promote Diversity and Inclusion</t>
  </si>
  <si>
    <t xml:space="preserve">Option 1: Third-party program (1 point)
Projects meet the following  requirements:
  • The project or  organization participates in an approved third-party certification or reporting  program listed on IWBI’s website (https://v2.wellcertified.com/resources/preapproved-programs).
  • Results are made publicly available on-site and/or on the  organization's website.
</t>
  </si>
  <si>
    <t>Accessibility and Universal Design</t>
  </si>
  <si>
    <t>C13.1 Integrate Universal Design</t>
  </si>
  <si>
    <t xml:space="preserve">The project considers best practices in universal design  to accommodate a diverse range of occupant abilities and needs throughout the  project, by implementing at minimum one design, operations or policy strategy  in each of the following categories
  • Physical access: entry,  exit and key interaction points that enable inclusive entrance to the project  and strategies that enable flexible usability of the space to accommodate  change as needed (e.g., stair-free entrances, step-free egress, operable  windows, automatic doors)
  • Developmental and  intellectual health: strategies that use color, texture, images and other multi-sensory  visually perceptible information (e.g., to accommodate sensory requirements of neurodiverse  individuals)
  • Wayfinding: strategies that help individuals intuitively  navigate through the project (e.g., signage, tactile maps, symbols, auditory cues,  information systems)
  • Operations: operational policies and programs that support  inclusion and accommodate a diverse range of needs (e.g., diversity and  inclusion training, flexible work hours for individuals with disabilities)
  • Technology: technology  (e.g., audio and visual equipment, web access) that helps individuals fully utilize  a space (e.g., to assist blind or deaf individuals, or those who do not speak  the native language), made available to all occupants at no cost
  • Safety: strategies that support easy access to all spaces and  amenities and minimize risk of injury, confusion or discomfort (e.g., lighting  or clear sightlines to increase feelings of security)
</t>
  </si>
  <si>
    <t>Meet these requirements in the whole building. Projects may only count design elements that are in place at the time of certification. Items installed by tenants or after certification are not considered.</t>
  </si>
  <si>
    <t>Emergency Resources</t>
  </si>
  <si>
    <t>C14.1 Promote Emergency Resources</t>
  </si>
  <si>
    <t xml:space="preserve">Option 1: Emergency resources
Resources are in place that  support emergency response, including at least three of the following:
  • Information indicating emergency procedures (e.g., evacuation  during fire or earthquake, containment and response strategies for infectious  disease outbreaks, shelter-in-place during active shooter) available to all  guests upon entrance to the building.
  • Building emergency notification system with auditory and visual  indicators of emergency (e.g., public address systems, flashing lights).
  • At least one first aid  kit per floor meeting requirements of Appendix C3.
  • AEDs accessible to any occupant within 3-4 minute and adoption of routine  maintenance and testing schedule The locations of building AEDs are identified through posters,  signs or other forms of communication other than on the AED itself
  • Undesignated epinephrine auto-injectors for food allergy  emergencies
  • Rides subsidized by at least  50% to destination of need for emergency situations (e.g., urgent medical  needs, personal or family emergency), including from home to work as needed  (e.g., during public transit shutdown).
</t>
  </si>
  <si>
    <t>C14.2 Provide Opioid Response Kit and Training</t>
  </si>
  <si>
    <t xml:space="preserve">Option 1: Opioid response kits
The following  requirements are met:
  • 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and their contact information.
  • Protocol is in place  for follow-up after an opioid emergency event, including a plan for:                
      •  Debriefing those  affected.    
      •  Immediate replacement  of naloxone kit following use.    
      •  Replacing expired kits.
</t>
  </si>
  <si>
    <t xml:space="preserve">Option 2: Opioid response training
The following requirement is met:
  • Regular occupants receive opioid emergency training in-person or virtually, covering:                
      •  General information about opioid use and naloxone.    
      •  Recognizing the signs of an overdose and immediate steps to  take.    
      •  How to safely administer naloxone and steps to take following  administration.
</t>
  </si>
  <si>
    <t>β Emergency Resilience and Recovery</t>
  </si>
  <si>
    <t>C15.1 Promote Business Continuity</t>
  </si>
  <si>
    <t>C15.2 Support Emergency Resilience</t>
  </si>
  <si>
    <t>Meet requirement a in non-leased spaces, requirement b for direct staff and requirement c in the whole building.</t>
  </si>
  <si>
    <t>C15.3 Facilitate Healthy Re-entry</t>
  </si>
  <si>
    <t>β Responsible Labor Practices</t>
  </si>
  <si>
    <t>C17.1 Disclose Labor Practices</t>
  </si>
  <si>
    <t xml:space="preserve">The project or organization meets the following requirements:
  • A comprehensive mapping of the project or organization’s structure, operations and supply chains is conducted annually for Tier 1 suppliers in the following sectors (as applicable):&lt;sup&gt;21  &lt;/sup&gt;  
      •  Construction.   
      •  Cleaning.    
      •  Catering.    
      •  Security.    
      •  Maintenance.
  • A risk assessment is conducted annually that evaluates risks in the project or organization’s operations and Tier 1 suppliers (at minimum) in the above sectors for the following practices associated with modern slavery:&lt;sup&gt;21,22  &lt;/sup&gt;  
      •  Worst forms of child labor.    
      •  Forced labor.    
      •  Traditional slavery.    
      •  Bonded labor.    
      •  Human trafficking.
  • An annual report that discloses the following information is reviewed by the executive team, Board of Directors and/or equivalent high-level stakeholders and published on the project or organization’s website:&lt;sup&gt;22  &lt;/sup&gt;  
      •  Processes of evaluation and risk assessment.   
      •  Risk assessment results, including the parts of the project or organization’s operations and supply chain where modern slavery risks have been identified.   
      •  Statement of commitment, including established goals and policies, aimed at identifying, preventing and mitigating modern slavery practices in the project or organization’s operations and supply chain.
</t>
  </si>
  <si>
    <t>C17.2 Implement Responsible Labor Practices</t>
  </si>
  <si>
    <t>Innovate WELL</t>
  </si>
  <si>
    <t>WELL Accredited Professional (WELL AP)</t>
  </si>
  <si>
    <t>I02.1 Achieve WELL AP</t>
  </si>
  <si>
    <t xml:space="preserve">At least one member of the project team:
  • Has achieved the WELL Accredited Professional credential.
  • Maintains accreditation until project’s initial certification is achieved.
</t>
  </si>
  <si>
    <t>Experience WELL Certification</t>
  </si>
  <si>
    <t>I03.1 Offer WELL Educational Tours</t>
  </si>
  <si>
    <t>Green Building Rating Systems</t>
  </si>
  <si>
    <t>I05.1 Achieve Green Building Certification</t>
  </si>
  <si>
    <t xml:space="preserve">The following requirement is met:
  • The project is certified in a green building rating system approved by IWBI and listed on IWBI's website (https://v2.wellcertified.com/resources/preapproved-programs).
</t>
  </si>
  <si>
    <t>C18ß</t>
  </si>
  <si>
    <t>Support Victims of Domestic Violence</t>
  </si>
  <si>
    <t>Bronze*</t>
  </si>
  <si>
    <t>Silver*</t>
  </si>
  <si>
    <t>Gold*</t>
  </si>
  <si>
    <t>Platinum*</t>
  </si>
  <si>
    <t>*Subject to concept minimum points</t>
  </si>
  <si>
    <r>
      <t xml:space="preserve">THE </t>
    </r>
    <r>
      <rPr>
        <sz val="24"/>
        <color rgb="FF000000"/>
        <rFont val="Museo Sans 700"/>
      </rPr>
      <t>WELL</t>
    </r>
    <r>
      <rPr>
        <sz val="24"/>
        <color rgb="FF000000"/>
        <rFont val="Museo Sans 300"/>
      </rPr>
      <t xml:space="preserve"> BUILDING STANDARD</t>
    </r>
    <r>
      <rPr>
        <vertAlign val="superscript"/>
        <sz val="24"/>
        <color rgb="FF000000"/>
        <rFont val="Museo Sans 300"/>
      </rPr>
      <t>TM</t>
    </r>
  </si>
  <si>
    <t>core_points</t>
  </si>
  <si>
    <t>extra core points</t>
  </si>
  <si>
    <r>
      <t xml:space="preserve">THE </t>
    </r>
    <r>
      <rPr>
        <sz val="24"/>
        <color rgb="FF000000"/>
        <rFont val="Museo Sans 700"/>
      </rPr>
      <t>WELL</t>
    </r>
    <r>
      <rPr>
        <sz val="24"/>
        <color rgb="FF000000"/>
        <rFont val="Museo Sans 300"/>
      </rPr>
      <t xml:space="preserve"> BUILDING STANDARD</t>
    </r>
  </si>
  <si>
    <t>Introduction</t>
  </si>
  <si>
    <t>Scorecard Rules &amp; Requirements</t>
  </si>
  <si>
    <r>
      <rPr>
        <b/>
        <sz val="14"/>
        <color theme="1"/>
        <rFont val="Museo Sans 500"/>
      </rPr>
      <t>Universal Preconditions</t>
    </r>
    <r>
      <rPr>
        <sz val="14"/>
        <color theme="1"/>
        <rFont val="Museo Sans 500"/>
      </rPr>
      <t xml:space="preserve">
Preconditions define the fundamental components of a WELL space and serve as the foundation of a healthy building. WELL v2 offers a universal set of preconditions for all projects. All preconditions – including all parts within them – are mandatory for certification.</t>
    </r>
  </si>
  <si>
    <r>
      <rPr>
        <b/>
        <sz val="14"/>
        <color theme="1"/>
        <rFont val="Museo Sans 500"/>
      </rPr>
      <t xml:space="preserve">Scoring and Certification Levels
</t>
    </r>
    <r>
      <rPr>
        <sz val="14"/>
        <color theme="1"/>
        <rFont val="Museo Sans 500"/>
      </rPr>
      <t xml:space="preserve">Projects must achieve all preconditions as well as a certain number of points to earn different levels of certification:
Projects may pursue no more than 12 points per concept and no more than 100 points total across the ten concepts. 
Projects can also pursue an additional ten points in the Innovation concept. A project may seek additional points in concepts where the project has already reached the 12-point maximum, by submitting features or parts not already pursued within those concepts as innovations for Feature I01. These submissions are worth one point per part, regardless of the listed point value of that part.
</t>
    </r>
  </si>
  <si>
    <t>Instructions</t>
  </si>
  <si>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</si>
  <si>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t>The WELL Building Standard v2®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Tables indicating the applicability of each feature and part based on the project type and scope are included in the introduction to WELL and each WELL pilot standard.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</si>
  <si>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r>
      <rPr>
        <b/>
        <sz val="14"/>
        <color theme="1"/>
        <rFont val="MuseoSans-700"/>
      </rPr>
      <t>WELL Core Projects</t>
    </r>
    <r>
      <rPr>
        <sz val="14"/>
        <color theme="1"/>
        <rFont val="Museo Sans 500"/>
      </rPr>
      <t xml:space="preserve">
WELL Core is a distinct pathway for core and shell buildings (also known as base buildings) seeking to implement fundamental features to benefit tenants. In these projects, the majority of regular occupants are not affiliated with the project owner. Any building type can register for WELL Core, provided that at least 75% of the project area is occupied by one or more tenants and/or serves as common space in the building accessible to all tenants. Note that offices affiliated with the project owner but unrelated to the management of the project property may be considered a tenant, as long as additional tenants unaffiliated with the project owner occupy at least 60% of the net leased area. WELL Core projects are awarded WELL Core Certification at the Bronze, Silver, Gold or Platinum level (see Scoring and Certification Levels, below)
Mixed-use buildings where WELL Core is appropriate for at least 60% of the project area may register the entire building for WELL Core. Areas operated/occupied by the project owner are considered "non-leased space" (see Scope and Applicability below). Non-leased spaces include the common areas of the building and private spaces directly under the control of the building management team. Mixed-use buildings where WELL Core is appropriate for less than 60% of the project area should register one or more portions of the building as individual projects for WELL Certification or WELL Core Certification, as appropriate.</t>
    </r>
  </si>
  <si>
    <r>
      <rPr>
        <b/>
        <sz val="14"/>
        <color theme="1"/>
        <rFont val="MuseoSans-700"/>
      </rPr>
      <t>Feature Applicability and Scoring</t>
    </r>
    <r>
      <rPr>
        <sz val="14"/>
        <color theme="1"/>
        <rFont val="Museo Sans 500"/>
      </rPr>
      <t xml:space="preserve">
Features have varying scopes of applicability for WELL Core projects, depending on the relevant population and project area. For example, some features, such as daylighting (L05) or bicycle storage (V04), must be met across the entire building. Other features apply only to spaces or personnel under the purview of the project owner, such as offering healthcare (C06) or childcare (C10) benefits.
Applicability designations are defined as follows:
</t>
    </r>
    <r>
      <rPr>
        <b/>
        <u/>
        <sz val="14"/>
        <color theme="1"/>
        <rFont val="Museo Sans 500"/>
      </rPr>
      <t>Whole Building</t>
    </r>
    <r>
      <rPr>
        <sz val="14"/>
        <color theme="1"/>
        <rFont val="Museo Sans 500"/>
      </rPr>
      <t xml:space="preserve">: Includes all areas within the project boundary. Some features indicate that projects can achieve a feature by providing a tenant budget. To use this pathway, project teams need to submit as part of documentation review, design assumptions and sample cut-sheets (as applicable) that justify the budget and can be used by the tenant during their design and construction process.
</t>
    </r>
    <r>
      <rPr>
        <b/>
        <u/>
        <sz val="14"/>
        <color theme="1"/>
        <rFont val="Museo Sans 500"/>
      </rPr>
      <t>Extent of Developer Buildout</t>
    </r>
    <r>
      <rPr>
        <sz val="14"/>
        <color theme="1"/>
        <rFont val="Museo Sans 500"/>
      </rPr>
      <t xml:space="preserve">: Includes all non-leased space and all construction within the leased space for which the project team is responsible.
</t>
    </r>
    <r>
      <rPr>
        <b/>
        <u/>
        <sz val="14"/>
        <color theme="1"/>
        <rFont val="Museo Sans 500"/>
      </rPr>
      <t>Leased Spaces</t>
    </r>
    <r>
      <rPr>
        <sz val="14"/>
        <color theme="1"/>
        <rFont val="Museo Sans 500"/>
      </rPr>
      <t xml:space="preserve">: All areas within the project boundary that are leased to or owned by tenants, including areas for lease or for sale that are not currently occupied. 
</t>
    </r>
    <r>
      <rPr>
        <b/>
        <u/>
        <sz val="14"/>
        <color theme="1"/>
        <rFont val="Museo Sans 500"/>
      </rPr>
      <t>Non-leased Spaces</t>
    </r>
    <r>
      <rPr>
        <sz val="14"/>
        <color theme="1"/>
        <rFont val="Museo Sans 500"/>
      </rPr>
      <t xml:space="preserve">: All areas within the project boundary that are not considered leased space.
</t>
    </r>
    <r>
      <rPr>
        <b/>
        <u/>
        <sz val="14"/>
        <color theme="1"/>
        <rFont val="Museo Sans 500"/>
      </rPr>
      <t>Building Management Staff</t>
    </r>
    <r>
      <rPr>
        <sz val="14"/>
        <color theme="1"/>
        <rFont val="Museo Sans 500"/>
      </rPr>
      <t xml:space="preserve">: Individuals responsible for maintaining and operating the building, including contractors and sub-contractors. Workers who spend less than 30 hours per month in the building (i.e., who are not regular occupants) are not considered building management staff.
</t>
    </r>
    <r>
      <rPr>
        <b/>
        <u/>
        <sz val="14"/>
        <color theme="1"/>
        <rFont val="Museo Sans 500"/>
      </rPr>
      <t>Direct Staff</t>
    </r>
    <r>
      <rPr>
        <sz val="14"/>
        <color theme="1"/>
        <rFont val="Museo Sans 500"/>
      </rPr>
      <t>: Building staff under direct employment by the project owner. Note: If a project has no direct staff on-site (i.e., the building is entirely operated by contracted building management staff), the project is allowed to earn points by meeting feature requirements for all or a defined subset of building management staff. Projects must use a single consistent population across all features, including preconditions (e.g., a project with no direct staff may only earn a point for meeting an optimization for its building management staff, if it also meets all preconditions for that same group of people).</t>
    </r>
  </si>
  <si>
    <r>
      <rPr>
        <b/>
        <sz val="14"/>
        <color theme="1"/>
        <rFont val="Museo Sans 500"/>
      </rPr>
      <t>Performance Testing Scope</t>
    </r>
    <r>
      <rPr>
        <sz val="14"/>
        <color theme="1"/>
        <rFont val="Museo Sans 500"/>
      </rPr>
      <t xml:space="preserve">
For WELL Core projects, at least 2.5% of the total building floor area must be available for performance testing. The available testing area must include all common areas and spaces directly under the control of the building management team. If common areas and spaces under owner control comprise less than 2.5% of the total building floor area, the project must supplement with tenant spaces to reach this threshold. Testing in leased spaces in these cases can take place before or after tenant occupancy.
Some performance-based optimizations explicitly state that they require testing in tenant spaces to be awarded. The project is responsible for identifying and communicating to Green Business Certification, Inc. (GBCI) and the WELL Performance Testing Agent the particular spaces which are available for testing.</t>
    </r>
  </si>
  <si>
    <r>
      <rPr>
        <b/>
        <sz val="14"/>
        <color theme="1"/>
        <rFont val="Museo Sans 500"/>
      </rPr>
      <t>Multifamily Residential Projects</t>
    </r>
    <r>
      <rPr>
        <sz val="14"/>
        <color theme="1"/>
        <rFont val="Museo Sans 500"/>
      </rPr>
      <t xml:space="preserve">
Multifamily residential projects may pursue WELL if they contain at least five dwelling units in a single building with common structural elements. Projects that qualify include apartments, condominiums, townhouses and other residential complexes within all market thresholds – affordable housing, market-rate and luxury.
Multifamily residential projects utilize the WELL Certification pathways (i.e., not WELL Core), even though most of the regular occupants are tenants, and the project owner may not complete the fit-out of the dwelling units. 
Performance testing within dwelling units for precondition features is not required for multifamily residential projects seeking certification at the Bronze or Silver level. However, projects cannot achieve Gold or Platinum without testing conditions in a sample of dwelling units. See Features A01, W01, W02, L02 and T01 and the Sampling Rates for Multifamily Residential section of the WELL Performance Verification Guidebook for more details. For optimizations, testing within dwelling units is required, whether or not the project is targeting Gold or Platinum. 
At recertification, for all levels of certification, testing is not required within dwelling units -- only in common areas and spaces dedicated to building management. </t>
    </r>
  </si>
  <si>
    <t>WELL Core Certification</t>
  </si>
  <si>
    <r>
      <rPr>
        <b/>
        <sz val="14"/>
        <color theme="1"/>
        <rFont val="Museo Sans 500"/>
      </rPr>
      <t>Optimizations</t>
    </r>
    <r>
      <rPr>
        <sz val="14"/>
        <color theme="1"/>
        <rFont val="Museo Sans 500"/>
      </rPr>
      <t xml:space="preserve">
Record the number of points you are pursuing for each optimization in the corresponding box. Optimizations with point ranges are highlighted pink. Optimizations points are calculated at the top of each concept section, reflecting the number of points you record as YES.  
Opportunities for Core projects to earn an additional point are marked in the column next to the point value. If pursuing this point, add this to the point value you enter in the YES column. </t>
    </r>
  </si>
  <si>
    <t>WELL Core v2 Scorecard</t>
  </si>
  <si>
    <r>
      <rPr>
        <b/>
        <sz val="14"/>
        <color theme="1"/>
        <rFont val="Museo Sans 500"/>
      </rPr>
      <t xml:space="preserve">Preconditions 
</t>
    </r>
    <r>
      <rPr>
        <sz val="14"/>
        <color theme="1"/>
        <rFont val="Museo Sans 500"/>
      </rPr>
      <t xml:space="preserve">Preconditions have been prepopulated with a YES. To update the status from YES, place a "Y" in maybe (?) or no (N) column. Your progress will be automatically updated in the bottom right corner of the matrix. </t>
    </r>
  </si>
  <si>
    <t>Meet these requirements for the project owner.</t>
  </si>
  <si>
    <t xml:space="preserve">The project provides free, public tours of the WELL Certified space. Tours are offered on a pre-determined schedule or upon request and meet the following requirements:
  • Offered at least six times per year.
  • Attended by at least 50 visitors per year.
  • Listed in the public directory of tours for WELL Certified spaces.
  • Include at least one destination per WELL concept.
  • Advertised through at least one publicly accessible channel (e.g., project website, signage, social media).
</t>
  </si>
  <si>
    <t>Meet these requirements for building management staff. To earn an additional point, make physical activity programming available to tenants.</t>
  </si>
  <si>
    <t xml:space="preserve">Option 1: Professional ergonomics support
One of the following requirements is met:
  • The project engages with a certified ergonomist (consultant, contractor or other third-party) who supports the project in achieving this feature.
  • The project has at least one employee who is a certified ergonomist and supports the project in achieving this feature as defined in their job description and performance expectations.
</t>
  </si>
  <si>
    <t xml:space="preserve">Option 1: Mechanically ventilated spaces
For mechanically ventilated projects, one of the following requirements is met:
  • Newly installed ventilation systems are designed to meet the supply and exhaust rates set in one or more of the following ventilation guidelines, which must describe ventilation rates for at least 90% of the project area. The ventilation system is scheduled to be tested and balanced after project occupancy:    
      •  ASHRAE 62.1-2010 or any more recent versions (Ventilation Rate Procedure or IAQ Procedure)    
      •  ASHRAE 62.2-2016    
      •  EN 16798-1    
      •  AS 1668.2-2012 or any more recent version    
      •  CIBSE Guide A: Environmental Design, version 2007 or any more recent version
  • Existing ventilation systems have been tested and balanced to meet supply and exhaust rates set in one or more ventilation guidelines listed above within the last five years.
</t>
  </si>
  <si>
    <t>Meet these requirements in the whole building. Doors that open directly from the pedestrian network to a single tenant (in a multi-tenant project) do not need to comply​​.</t>
  </si>
  <si>
    <t xml:space="preserve">Option 2: UV system maintenance and inspection
The following requirements are met:
  • Evidence that the ultraviolet lamps have been replaced or maintained, according to manufacturer's recommendation is submitted annually through the WELL digital platform.
  • All cooling coils without ultraviolet lamps (if applicable) are inspected on a quarterly basis for mold growth and cleaned if necessary. Dated photos demonstrating adherence are submitted annually through the WELL digital platform.
</t>
  </si>
  <si>
    <t>Health and Well-Being Promotion</t>
  </si>
  <si>
    <t xml:space="preserve">The project establishes a health-oriented  mission that meets the following requirements:
  • Outlines the project’s  objectives for health promotion
  • Connects supporting and  improving occupant health to the organizational objectives or mission statement
  • Incorporates relevant  project goals or strategies established during the stakeholder charrette.
  • Incorporates the ten  WELL concepts: Air, Water, Nourishment, Light, Movement, Thermal Comfort,  Sound, Materials, Mind and Community.
  • Health-oriented mission  is made available to all occupants.
</t>
  </si>
  <si>
    <t>Enhanced Health and Well-Being Promotion</t>
  </si>
  <si>
    <t>Meet these requirements for direct staff.  To earn an additional point, meet these requirements for all occupants (including visitors), excluding requirements b4, b6 and b7.</t>
  </si>
  <si>
    <t xml:space="preserve">The following requirement is met:
  • Within the last three years, the project has completed an independent health and well-being program, or an initiative approved by IWBI and listed on IWBI's website (https://v2.wellcertified.com/resources/preapproved-programs).
</t>
  </si>
  <si>
    <t>Gateways to Well-Being</t>
  </si>
  <si>
    <t xml:space="preserve">For at least 50% by count or 25 distinct, permanently installed products (including flooring, insulation, wet-applied products, ceiling and wall assemblies and systems) and furniture, ingredients are disclosed by the manufacturer, a disclosure organization or a third party through one of the following:
  • A Declare label, operated by the International Living Future Institute.³
  • A Health Product Declaration (HPD) published in the HPD Public Repository, operated by the Health Product Declaration Collaborative
  • A Cradle-to-Cradle Certified™ product, or a product with a Material Health Certificate from the Cradle to Cradle Products Innovation Institute
  • A Product Lens Certification™, operated by UL
  • A Product Health Declaration, operated by Global Green Tag
  • A manufacturer’s inventory containing CAS numbers of all individual compounds down to 1,000 ppm (0.1%). If the product contains a trade secret compound, GHS hazards of category 1 or 2 are listed and a concentration range is provided for each undisclosed component.
</t>
  </si>
  <si>
    <t xml:space="preserve">For at least 15 distinct permanently installed products (including flooring, insulation, wet-applied products, ceiling and wall assemblies and systems) and furniture, the following requirements are met:
  • All ingredients are disclosed through one of the following:   
      •  A Declare label, operated by the International Living Future Institute.³  
      •  A Health Product Declaration (HPD) published in the HPD Public Repository, operated by the Health Product Declaration Collaborative  
      •  A Cradle-to-Cradle Certified™ product, or a product with a Material Health Certificate from the Cradle to Cradle Products Innovation Institute  
      •  A Product Lens Certification™, operated by UL  
      •  A Product Health Declaration, operated by Global Green Tag
  • Ingredient disclosure is verified by a third party (i.e., an organization other than the manufacturer that is not affiliated with the ingredient disclosure certificate).
</t>
  </si>
  <si>
    <t xml:space="preserve">Option 2: Shared equipment usage policy
The following requirement is met:
  • Project establishes and communicates rules and expectations for the usage and cleaning of shared tools and devices (e.g., photocopiers, gym equipment, communal kitchen appliances, utensils) for all regular occupants.
</t>
  </si>
  <si>
    <t xml:space="preserve">The following requirements are met:
  • The space contains the proper kitchen equipment and infrastructure  to prepare and serve meals on-site.
  • At least one meal is prepared and served on-site on a daily basis.
</t>
  </si>
  <si>
    <t xml:space="preserve">Option 2: Window operation
Instructions for window operation are provided through signage or other communications to regular occupants to indicate the following:
  • Windows with low openings are to be used during mild and/or warm weather.
  • Windows are not to be opened when mechanical cooling is in operation (not required if no mechanical cooling is present or if mechanical cooling system is configured to disengage automatically when windows are open).
  • Windows with high openings (if present) are to be used in cold weather.
</t>
  </si>
  <si>
    <t xml:space="preserve">Option 1: Drinking water quality report
The following requirements are met:
  • The following water parameters are sampled at intervals of no less than once per year:  
      •  Turbidity.  
      •  pH.  
      •  Residual (free) chlorine.  
      •  Total coliforms, only if residual chlorine is below detection limits.  
      •  Any other water parameter found at 80% or above its threshold listed in W02 Part 1, as stated in the Final WELL Report or in subsequent annual sampling. Testing occurs only at the locations where parameters were found to be at 80% or above its threshold and testing takes place at least annually until the sample is below 80% of the threshold.
  • The number and location of sampling points for on-going monitoring complies with the requirements outlined in the Performance Verification Guidebook. For pH, use sampling locations and frequency set for residual chlorine.
  • The water quality results are submitted annually through the WELL digital platform.
</t>
  </si>
  <si>
    <t>Meet these requirements in the whole building. For each 930 m² [10,000 ft²] of leased spaces, projects may provide one water supply and drainage point that can be connected to a drinking water dispenser, or budget to install a drinking water dispenser.</t>
  </si>
  <si>
    <t xml:space="preserve">Option 2: Water leak control in fixtures
The following requirements are met:
  • All  hard-piped fixtures, such as toilets, dishwashers, icemakers, water treatment  devices and clothes washers, have a labeled, readily accessible single-throw  manual shut-off (governed or activated per use) or automatic shut-off at point-of-connection.
  • For water treatment devices that have a waste or drain line (e.g., reverse osmosis systems and water softeners), the drain or waste line is plumbed in-place and is equipped with a backflow prevention system such as an air gap or a backflow preventer valve.
</t>
  </si>
  <si>
    <r>
      <rPr>
        <b/>
        <sz val="14"/>
        <color theme="1"/>
        <rFont val="Museo Sans 500"/>
      </rPr>
      <t>Flexible Optimizations with Meaningful Weightings</t>
    </r>
    <r>
      <rPr>
        <sz val="14"/>
        <color theme="1"/>
        <rFont val="Museo Sans 500"/>
      </rPr>
      <t xml:space="preserve">
Optimizations are optional pathways for projects to meet certification requirements in WELL. Project teams may select which optimizations to pursue and which parts to focus on within each optimization.
WELL v2 operates on a points-based system, with 110 points available in each project scorecard. All optimizations are weighted with varying point values. The maximum point value of a feature is determined by the sum of its parts. A part is weighted by its potential for impact, defined as the extent to which a feature addresses a specific health and well-being concern or opportunity for health promotion, and the potential impact of the intervention. 
</t>
    </r>
    <r>
      <rPr>
        <i/>
        <sz val="14"/>
        <color theme="1"/>
        <rFont val="Museo Sans 500"/>
      </rPr>
      <t xml:space="preserve">Note: for some optimizations, achieving points in one part is contingent upon achieving points in another part. </t>
    </r>
  </si>
  <si>
    <t>Note: Projects are not required to use devices that comply with the requirements described in the Performance Verification Guidebook. Projects may monitor total VOCs, instead of the individual VOCs listed in Part 2: Meet Thresholds for Organic Gases. Permanently installed monitors may be located on interior walls rather than a minimum distance away. However, if measurements are undertaken by a WELL Performance Testing Agent in compliance with the Performance Verification Guidebook, results submitted to GBCI from each year and test location may be averaged and utilized for recertification purposes.</t>
  </si>
  <si>
    <t xml:space="preserve">Welcome to the v2 scorecard! This scorecard is designed to help project teams selectively choose 
WELL features that are most applicable to a project's scope, occupant needs and well-being goals. </t>
  </si>
  <si>
    <t>Complete Health and Well-Being Programs</t>
  </si>
  <si>
    <t>Note: Projects are not required to use devices or methods that comply with the requirements described in the Performance Verification Guidebook. Permanently installed monitors may be located on interior walls rather than a minimum distance away. However, if measurements are undertaken by a WELL Performance Testing Agent in compliance with the Performance Verification Guidebook, results submitted to GBCI from each year and test location may be averaged and utilized for recertification purposes.</t>
  </si>
  <si>
    <t xml:space="preserve">Project’s  entire organization, or in the case of WELL Portfolio, the portion of the  organization related to the defined portfolio, meets one of the following  requirements in the current reporting year:
  • Is  certified as carbon neutral by a scheme that follows PAS 2060.
  • All of the following        
      •  Has achieved Part 1 of this feature for at least  2 points.   
      •  Has purchased carbon credits from one of the  following the following schemes to offset all emissions: Verra/VCS, Gold  Standard.
</t>
  </si>
  <si>
    <t>I06.4 Carbon Neutral</t>
  </si>
  <si>
    <t xml:space="preserve">The following requirements are met:
  • Project  has set a carbon reduction goal at least one reporting year prior to pursuing  this part. (This may have occurred prior to participating in WELL.)
  • The carbon emissions demonstrate the goal has  been met by comparing it to one of the following:         
      •  Calculating the reduction based on results of  the most recent reporting year to those of the previous reporting year.  
      •  Calculating the average year-over-year reduction  of up to the past 5 years.
</t>
  </si>
  <si>
    <t>I06.3 Carbon Reduction</t>
  </si>
  <si>
    <t xml:space="preserve">Option 3: Project-developed Goal (2 pts)
Project develops a carbon reduction goal as follows:
  • A  base year within the previous 5 years is selected.
  • Goal  includes all emissions from Scopes 1 and 2, plus at least the top three  categories of Scope 3.
  • Goal  is based on absolute emissions (i.e., not emissions intensity).
  • Goal includes targets of a year-over-year  reduction of 3%, at minimum, for each of the next 10 years, or until carbon  neutrality is reached.
  • Goal  is prominently and publicly available (e.g., on company website, in annual  report.)
</t>
  </si>
  <si>
    <t xml:space="preserve">Option 2: Approved Science Based Target (3 pts)
The following requirements are met:
  • Project  organization has an approved science-based target and is recognized as “Targets  Set” by the Science Based Targets initiative
  • Commitment  is prominently and publicly available (e.g., on company website, in annual  report.)
</t>
  </si>
  <si>
    <t xml:space="preserve">Option 1: Science Based Target Commitment (1 pt)
The following requirements are met:
  • Project  organization has submitted a commitment letter and is recognized as “Committed”  by the Science Based Targets initiative
  • Commitment  is prominently and publicly available (e.g., on company website, in annual  report.)
</t>
  </si>
  <si>
    <t>I06.2 Carbon Reduction Goal</t>
  </si>
  <si>
    <t xml:space="preserve">The following requirements are met:
  • Project owner conducts assessment of carbon emissions     across  their entire organization, or in  the case of WELL Portfolio, across the portion of the organization related to  the defined portfolio.
  • Analysis  is undertaken in accordance with GHG Corporate Standard, ISO14064-1:2018, or another program based on one of these two.
  • Analysis  must include within the defined reporting boundary the scopes, shown in the  table below, which earns the corresponding number of points.                                    
     	    Scope           	    Points             
     	    All emissions    in Scope 1 and Scope 2.           	    1             
     	    All of the    above, plus all emissions from at least the top three categories of Scope 3    (include a justification for selecting these categories).           	    2
  • Data  is reviewed and audited at least at the level of a Limited Assurance engagement.
  • Results  are updated annually.
  • Results  are prominently and publicly available (e.g., on company website, in annual  report.)
</t>
  </si>
  <si>
    <t>I06.1 Carbon Inventory</t>
  </si>
  <si>
    <t>β Carbon Disclosure and Reduction</t>
  </si>
  <si>
    <t>I04.1 Complete Health and Well-Being Programs</t>
  </si>
  <si>
    <t>Innovation Form</t>
  </si>
  <si>
    <t xml:space="preserve">The project implements a health and well-being strategy that meets the following requirements:
  • Positively impacts project occupants by supporting health and well-being in a novel way that is not covered in WELL v2.
  • Substantiated by existing scientific, medical and/or industry research.
  • Consistent with applicable laws and regulations and leading practices in building design and operations.
</t>
  </si>
  <si>
    <t>I01.10 Propose Innovation</t>
  </si>
  <si>
    <t>I01.9 Propose Innovation</t>
  </si>
  <si>
    <t>I01.8 Propose Innovation</t>
  </si>
  <si>
    <t>I01.7 Propose Innovation</t>
  </si>
  <si>
    <t>I01.6 Propose Innovation</t>
  </si>
  <si>
    <t>I01.5 Propose Innovation</t>
  </si>
  <si>
    <t>I01.4 Propose Innovation</t>
  </si>
  <si>
    <t>I01.3 Propose Innovation</t>
  </si>
  <si>
    <t>I01.2 Propose Innovation</t>
  </si>
  <si>
    <t>I01.1 Propose Innovation</t>
  </si>
  <si>
    <t>Note: This feature is a beta strategy and has an additional documentation requirement (beta feature feedback form). The feedback form supports IWBI in developing new features that are effective and applicable to projects around the world.</t>
  </si>
  <si>
    <t xml:space="preserve">Option 2: Employee education
The project offers in-person or virtual trainings (e.g., workshops, seminars) that meet the following requirements:
  • Are required of all managers and made available to all employees
  • Educate employees on the following topics    
      •  The project’s domestic violence policy and resources.    
      •  Signs and symptoms that a colleague or direct report may be a victim of domestic violence.    
      •  How to appropriately respond if a colleague or direct report discloses that they or another employee is experiencing domestic violence.
</t>
  </si>
  <si>
    <t xml:space="preserve">Option 1: Domestic violence policy
The project maintains a policy that meets the following requirements:
  • Provides at least ten days of leave, paid at the employee’s full salary or wages, during any 12-month period for use by employees who are victims of domestic violence. Leave must meet the following requirements    
      •  Distinct from paid time off, sick leave and family leave.    
      •  If requiring incident disclosure for employees to qualify, takes steps to protect employee privacy and encourage reporting.    
      •  Does not require a minimum qualifying period of employment before which employees can take leave.
  • 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    
      •  Process of incident response that includes consultation with the victim, prioritizes victim privacy and safety and ensures incident disclosure will not adversely impact victim employment status.
  • Offers at least two of the following to protect employees who report incidents of domestic violence:    
      •  Flexible working arrangements (e.g., adjusted work hours or workplace relocation)    
      •  Heightened security measures (e.g., call screenings, controlled workplace access, duress alarms, changes to contact information, worksite security escorts)    
      •  Referrals to local support organizations, community groups and crisis lines, including those available through Employee Assistance Programs (EAPs)    
      •  Temporary accommodations or financial support to cover the costs of temporary accommodations
  • Policy and related resources provided by the organization are easily and confidentially available (e.g., via a health portal, annual communications or employee website) and reviewed and adjusted (as needed) annually with opportunities for anonymous feedback from employees (e.g., surveys, feedback portal). Policy must be made available to all new employees during onboarding
</t>
  </si>
  <si>
    <t>C18.1 Support Victims of Domestic Violence</t>
  </si>
  <si>
    <t>β Support for Victims of Domestic Violence</t>
  </si>
  <si>
    <t xml:space="preserve">The project or organization implements an action plan that meets the following requirements
  • Establishes annual targets for the prevention and/or mitigation of modern slavery in their operations and supply chain in the following areas (as applicable):    
      •  Construction.    
      •  Cleaning.    
      •  Catering.    
      •  Security.    
      •  Maintenance.
  • Establishes annual targets in requirement a and implements strategies in requirement d per the table below. 
TierSupplier LevelPoints 
 	1 	Tier 1  	1 
 	2 	Tiers 1 &amp;amp; 2+ 	2
  • Describes how the project or organization assesses the effectiveness of the implemented strategies and updates targets or strategies accordingly
  • Addresses implementation of the following strategies to meet established targets    
      •  Anti-slavery and -human trafficking policies.    
      •  Responsible procurement policy.    
      •  Annual trainings, mandatory for employees involved in procurement and made available to all employees, educating about the consequences of modern slavery and the project or organization’s policies and steps for preventing, identifying and reporting observed or potential incidences of modern slavery practices.    
      •  Reporting protocol that allows employees and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t>
  </si>
  <si>
    <t>C15.4 Establish Health Entry Requirements</t>
  </si>
  <si>
    <t>Meet requirements a-c and f-i in the whole building and meet requirements d and e for direct staff.</t>
  </si>
  <si>
    <t xml:space="preserve">Projects establish a plan for re-entry into the project after an emergency (e.g., natural disaster, public health emergency) addressing at minimum the following:
  • Consultation with regular occupants before and after re-entry to understand their needs and concerns related to re-entry.
  • Applicable safety, compliance and risk inspections of water, mechanical, electrical, ventilation and life safety systems, including necessary actions to restart building and facility systems after prolonged shutdown and approval or clearance for safe re-entry.
  • 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 Re-evaluation and adjustment (as needed) of human resources, workplace wellness and employee support policies and amenities (e.g., use of common areas and shared spaces like wellness rooms, food provision, physical activity programs) to support a safer and healthier re-entry.
  • 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 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 Contingency planning and re-closure measures should the same hazard that forced initial closure re-occur.
  • 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 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</si>
  <si>
    <t xml:space="preserve">Projects implement at least one of the following:
  • Designated outdoor or indoor space is made available to emergency responders, relief organizations or other equivalent institutions at no cost for alternative use in case of emergency (e.g., shelter during a natural disaster, treatment area during a pandemic).
  • Employee assistance fund provided for emergency use by employees in at least two of the following critical scenarios:   
      •  Sheltering from domestic violence or abuse.    
      •  Quarantine due to infectious disease exposure.    
      •  Damage to employee housing from a disaster.
  • 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kit).&lt;sup&gt;8  &lt;/sup&gt;  
      •  A pathway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</si>
  <si>
    <t xml:space="preserve">Projects implement a business continuity plan (BCP) that addresses at minimum the following
  • Determines critical business functions, processes, supporting resources and dependencies (e.g., email, internet connectivity, third-party suppliers or service providers, interdependent departments).
  • Includes a list of the roles and responsibilities of the business continuity team and convenes the team twice annually (at minimum) to review, test and update (as needed) the plan.
  • Implements a business impact analysis to evaluate the likely effects resulting from disruption of normal business functioning due to a disaster and to identify which critical business functions should be prioritized for recovery.
  • 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 Outlines strategies to support short- and long-term continuity in various disasters (e.g., blizzard, pandemic), restore and maintain business operations following disruption and re-mobilize in response to recurring disasters.
</t>
  </si>
  <si>
    <t>Meet these requirements in the whole building. For first aid kits and AED devices within leased spaces, projects can either provide amenities or provide a budget to tenants tied to the implementation of feature requirements.</t>
  </si>
  <si>
    <t xml:space="preserve">Option 2: Custom program
The project or organization  meets at least three of the following requirements per the table below through  a custom internal program, reviewing policies and trainings annually to remove  identified areas of bias: 
 	Tier 	Number of Requirements Achieved 	Points 
 	1 	Three 	1 
 	2 	Four 	2 
 	3 	Five 	3
  • A comprehensive evaluation of the project or organization’s  current diversity representation is conducted, and goals for improvement are  established and annually tracked, that include at least four of the following  diversity types:                                
      •  Gender (assigned, identity and/or expression).    
      •  Sexual orientation.    
      •  Race/Ethnicity.    
      •  Age.    
      •  Socioeconomic background.    
      •  Level of ability.    
      •  Other metric(s) as identified by the project or organization.
  • A comprehensive diversity, inclusion and non-discrimination  policy is established and made available to all employees that meets the  following requirements:                                    
      •  Connects diversity and inclusion to the project or organization’s  goals and objectives, including the project’s health-oriented mission, considering  many aspects of diversity including at minimum: ethnic, racial, gender and  gender identity, cultural, neurological, ability and age.    
      •  Includes a hiring policy that bans the request of salary history  and requires blind resume reviews (i.e., at minimum removes information such as  name and home address that could indicate factors such as race/ethnicity,  gender and socioeconomic background).    
      •  Establishes employee evaluation protocols with equitable and  transparent performance standards.    
      •  Connects diversity and inclusion goals to performance evaluation  for hiring managers.    
      •  Incorporates reporting protocol that allows occupants to  anonymously report observed or experienced discrimination, and that requires  follow-up review by a human resource professional with the offending individual  to help reduce bias and mitigate future incidents.    
      •  Incorporates penalties for falsifying or retaliating against  reports of bias.    
      •  Establishes annual goals for diversity representation in mid-  and executive-level leadership positions.    
      •  Results of progress on diversity and inclusion goals are made  widely available to all occupants and publicly available on-site and/or on the  organization's website. Goals for improvement of diversity and inclusion  policies and outcomes are established and reviewed on an annual basis.
  • A comprehensive wage equity policy is made available to all  employees that includes at least four of the following:                        
      •  Determination of wages independent of gender, race, ethnicity,  religion, disability status, sexual orientation or any identifying factor that  is not professionally relevant.    
      •  Provision of a living wage to all employees, determined  based on local cost of living.    
      •  Commitment to wage transparency by listing salaries or salary  ranges for individuals or titles.    
      •  Annual evaluation of wages to ensure pay equity and compensation  scale equity.    
      •  Annual trainings or workshops on salary and contract negotiation  made available to all employees.
  • Annual trainings are made available to all employees that  highlight the benefits of diversity and instruct on preventing, identifying and  navigating observed or experienced discrimination, and on preventing,  identifying and reducing bias.
  • Employee resource groups and/or sponsorship programs are in  place to support diverse population groups (e.g., women, ethnic minorities,  veterans, individuals with disabilities, LGBTQA individuals).
  • Annual reports on (at minimum) diversity representation at all  levels, employee engagement, wages – including pay equity, compensation scale  equity and living wage – and diversity and inclusion policies are made widely  available to all occupants and publicly available on-site and/or on the  organization's website.
  • Project has at least one dedicated executive-level employee  whose primary responsibility is to plan and oversee strategies that promote diversity  and inclusion (e.g., Chief Diversity Officer). The individual must be employed  at the executive (C-Suite) level or report directly to a member of the  executive (C-Suite) team.
</t>
  </si>
  <si>
    <t xml:space="preserve">Option 2: Community event space
The project provides access  to one or more indoor or outdoor spaces within the project boundary to the public, such as local community groups, student clubs or non-profit  organizations, at no cost that meets the following requirements:
  • Has the capacity to hold  to least 10 people.
  • Is available for meetings  and/or events (e.g., pop-up health services, community meetings) on a weekly basis at minimum
</t>
  </si>
  <si>
    <t xml:space="preserve">Option 1: Public space
The project designates outdoor or indoor space for public use at no cost that meets the following requirements:
  • Is at least 2,000 f.15
  • Open at all times, unless closed for security purposes (e.g.,  during nighttime hours) or for special events
  • Signage or other communication clearly indicates hours the space  is open and the space’s designation for public use
  • Provides quality seating areas and is easily navigable for  individuals of all abilities
</t>
  </si>
  <si>
    <t xml:space="preserve">At least two of the following  requirements are met:
  • All eligible employees  are given the option to take paid time off to participate in volunteer  activities for at least the equivalent of two work days of paid time annually (separate from vacation,  sick or other paid time off), with at least half of those hours organized by the employer for a registered charity or non-profit.
  • Projects provide a list  of volunteer opportunities in the project area and community, with at least one  opportunity per month that would be suitable for employees, and with at least  eight hours organized by the employer for a registered charity or non-profit.
  • Projects contribute  annually to a registered charity of employee’s choice to match employee  donations, up to a maximum amount defined by the employer.
  • Projects provide at  least one community engagement program, such as events, talks, workshops,  trainings or other public engagement intended to promote education, play,  physical activity, social connection and/or well-being, at no cost to the  public on a quarterly basis Programs may be offered on- or off-site and must be open to all  regular occupants.
</t>
  </si>
  <si>
    <t xml:space="preserve">The project provides at least  one dedicated lactation room for employees that meets the following  requirements:
  • Is at least 7 ft x 7 ft.12
  • Includes at minimum the following:                                
      •  Work surface and comfortable  chair    
      •  At least two electrical outlets    
      •  User-operated lock with occupancy indicator (e.g., signage)    
      •  System in place for room booking (designed in consideration of  occupant privacy, such as a number system instead of occupant name)    
      •  Access to sink, faucet, paper towel dispenser and soap (not  required to be located in lactation room but may not be located in a bathroom)    
      •  Access to a refrigerator, with dedicated, sufficient space for  milk storage based on assessment of occupant storage need, in the lactation  room    
      •  Dedicated storage space for pumping supplies
  • Provides a calming and comfortable environment addressing at  minimum:                
      •  Sound minimization    
      •  Ambient lighting    
      •  Thermal comfort
  • Present in a quantity that meets current and anticipated demand
</t>
  </si>
  <si>
    <t xml:space="preserve">Option 1: Parental leave
The project provides a policy  for all eligible employees that meets the following requirements:
  • At least 40 weeks of parental leave are offered to the  designated primary caregiver and/or the birthing parent during any 12-month  period to use non-consecutively during pregnancy or within the first three  years of a child’s life
  • At least some portion of the primary caregiver’s and/or the  birthing parent’s parental leave is paid per the table below. Paid parental  leave is offered to the designated primary caregiver during any 12-month period  during pregnancy, after birth or for the adoption or fostering of a child.  Paid leave must be separate from other types of leave (e.g., sick leave, paid  time off), paid at 75% or higher of the employee’s full salary or wages and  cover benefits. Leave may be used non-consecutively during pregnancy or within  the first three years of a child’s life
  • At least two weeks of paid parental leave are offered to the non-primary caregiver per the table below. Paid leave must be separate from other types of leave (e.g., sick leave, paid time off), paid at employee’s full salary or wages and cover benefits, and may be used non-consecutively during any 12-month period during pregnancy, after birth or for the adoption or fostering of a child      	  		 
  			Tier  				Weeks of Paid Primary Caregiver Leave  			  			  				  			  			  				Weeks of Paid Non-Primary Caregiver Leave  			  			  				Points  			  		  		 
  			 	1 	At least 12 weeks    			 	AND  			 	At least 2 weeks  			 1  		  		 
  			2  				At least 18 weeks&lt;sup&gt;5,17 &lt;/sup&gt;  			  			 	AND  			 	At least 3 weeks  			 2      		  		 
  			3  				At least 30 week  			  			 	AND  			 	At least 4 weeks  			 3
</t>
  </si>
  <si>
    <t>C06.4 Support Community Immunity</t>
  </si>
  <si>
    <t xml:space="preserve">Health services are provided for all eligible employees at no  cost or subsidized, on-site, in-person within 0.25 mi of the project boundary  or through a telemedicine provider or digital health platform, and meet the  following requirements:
  • Experienced and qualified healthcare providers (e.g., physician,  nurse practitioner, physician assistant) are available to provide confidential  medical treatment for episodic, recurrent, urgent or other illnesses before,  during and/or after regular business hours.
  • A scheduling system allows for drop-ins and/or appointment  booking. If services are only available during regular business hours, then  eligible employees are allowed to use services during the workday.
</t>
  </si>
  <si>
    <t xml:space="preserve">The  following requirements are met:
  • A health benefits plan is available to  all eligible employees and their designated dependents (e.g., spouse, domestic  partner, child, parent, parent-in-law, grandparent, grandchild, sibling) at  no cost or subsidized that includes the following services:                                             
      •  Medical care.    
      •  Dental care.    
      •  Vision care.    
      •  Mental health and substance use  services.    
      •  Sexual and reproductive health  services, including obstetrics and gynecology (OB-GYN) services and sexually transmitted infection (STI) testing and treatment.    
      •  Medication/prescription coverage.    
      •  Essential immunizations based on  region.    
      •  Preventive screenings and biometric  assessments.    
      •  Tobacco cessation programs.    
      •  Infectious disease testing (e.g.,  tuberculosis, malaria, COVID-19) during a regional or global infectious disease  outbreak, epidemic or pandemic as declared by a regional or global public  health agency (e.g., WHO, disease control and prevention centers or  equivalent).
  • Confidential  benefits consultations are available with clearly identified and qualified  support staff (e.g., benefits counselor, human resources representative).
</t>
  </si>
  <si>
    <t xml:space="preserve">Option 1: Pre-occupancy survey administration
The project meets the following requirement:
  • Administer a pre-occupancy survey for eligible employees using one of the pre-approved survey providers listed on IWBI's website (https://v2.wellcertified.com/resources/preapproved-programs).
</t>
  </si>
  <si>
    <t xml:space="preserve">Option 1: Enhanced survey administration
For projects with ten or more eligible employees, the following requirements are met:
  • Meet Feature C04 Part 1 using a third-party survey provider.
  • Address at least one of the topics listed in Appendix C2 through at minimum three additional survey questions by working with a survey provider listed on IWBI's website (https://v2.wellcertified.com/resources/preapproved-programs).
</t>
  </si>
  <si>
    <t xml:space="preserve">Option 3: Small employee population
The following requirement is met:
  • There are fewer than 10 eligible employees in this project.
</t>
  </si>
  <si>
    <t xml:space="preserve">Option 1: Third-party survey
For projects with ten or more eligible  employees, the following requirement is met:
  • A survey is selected from a survey provider listed on IWBI's website.  (https://v2.wellcertified.com/resources/preapproved-programs).
</t>
  </si>
  <si>
    <t>WELL Core Guidance: Meet these requirements in the whole building. Projects with no direct staff where 100% of the space is leased to a single tenant may consider this part not applicable.</t>
  </si>
  <si>
    <t xml:space="preserve">Option 1: WELL feature guide
A physical or digital WELL feature guide, such as the WELL report, will be prominently displayed and/or made widely available to all occupants upon certification achievement, meeting the following requirements:
  • Describes the WELL features  achieved by the project.
</t>
  </si>
  <si>
    <t xml:space="preserve">Option 1: Outdoor nature
One of the following requirements is met:
  • Outdoor  nature access facilitated by the conditions below:   
      •                                  Outdoor space of an area of at least 5% of the  project interior area must be accessible to all regular occupants.  
      •                                  At least 70% of the accessible outdoor space  as viewed from above must include plants or natural elements, including tree  canopies.
  • Nearby  nature access facilitated by the conditions below:  
      •  At least one green space or blue space is within a 650 ft walk distance from the project boundary and available to all regular occupants during open hours of the space(s).   
      •  Total combined green space must be at least 1.25 acre
</t>
  </si>
  <si>
    <t xml:space="preserve">The project's floor plan is designed such that one of the following are met:
  • At least 75% of all workstations and seating within shared areas and rooms (e.g., conference rooms, education spaces, common spaces), as applicable, have a direct line of sight to indoor plant(s), water feature(s) and/or nature view(s).
  • All workstations (as applicable) and seating within shared areas and rooms (e.g., conference rooms, education spaces, common spaces), as applicable, are within 33 ft of indoor plant(s), water feature(s) and/or nature view(s).
</t>
  </si>
  <si>
    <t xml:space="preserve">At least two of the following are offered to all eligible  employees at no cost or subsidized by at least 50%:
  • Mindfulness training course (e.g., eight-week  mindfulness-based stress reduction course (MBSR)) offered live, either  in-person or virtually, by a qualified mindfulness instructor at least twice a  year, that meets the following:                 
      •  Defines  mindfulness and its component parts.    
      •  Covers  relevant research on mindfulness.    
      •  Teaches  both formal practices (e.g., mindfulness meditation, yoga postures) and  informal practices (e.g., mindful eating, mindful listening) that can be  applied during the workday.
  • Mindfulness       programming (e.g., guided meditation, yoga) offered live, either in-person       or virtually, at least once a week in a designated quiet zone.
  • Digital       mindfulness offerings (e.g., guided meditation application). Employees have       unlimited access to at least one digital offering and access to at least       one designated quiet zone.
</t>
  </si>
  <si>
    <t xml:space="preserve">Option 1: Restorative space
At least one designated  restorative space is available to all regular occupants. The space may  be indoor or outdoor  and may be made up of a single space or multiple spaces that meet the following  requirements:
  • Is designated for relaxation and restoration.  Space may be multi-purpose but is not to be used for work.
  • Totals  at least 75 ft² plus 1 ft² per regular occupant, up to a maximum of 2,000 ft².
  • Provides a restorative environment that considers at least five of the  following:                                
      •  Lighting (e.g.,  dimmable light levels for indoor spaces).    
      •  Sound (e.g., water  feature, natural sounds, sound masking)    
      •  Thermal comfort  (e.g., sun-exposed and shaded areas for outdoor spaces).    
      •  Seating  arrangements that accommodate a range of user preferences and activities (e.g.,  movable lightweight chairs, cushions, mats)    
      •  Nature  incorporation    
      •  Calming colors,  textures and forms    
      •  Visual privacy
  • Includes signage, education materials or other resources explaining  the purpose and intended use of the space.
</t>
  </si>
  <si>
    <t>Meet these requirements for direct staff</t>
  </si>
  <si>
    <t xml:space="preserve">All managers undergo annual mental health training (in the  form of education seminars, workshops or classes) that meets the following  requirements:
  • Addresses  at least three of the following topics:        
      •  Identifying  and reducing workplace stress–related issues (e.g., conducting performance  reviews, effective communication skills, personnel management, conflict  resolution)  
      •  Recognizing  common mental health conditions or concerns, covering, at a minimum,  depression, anxiety, substance use, stress and burnout, and loneliness and social  isolation  
      •  Supporting  employee mental well-being using strategies to prevent burnout, low motivation,  fatigue, poor work-life balance and other work-related stress issues  
      •  Recognizing  employee mental health concerns or crises, including increasing awareness of  workplace and community resources available to employees
  • Provided  in-person or virtually (live or recorded), in group or individual settings, and through vendors,  on-site staff, health insurance plans, community groups or other qualified programs  (e.g., Mental Health First Aid)
</t>
  </si>
  <si>
    <t xml:space="preserve">Trainings (in the form of education seminars, workshops or  classes) are offered at least twice per year or on demand to regular occupants and  meet the following requirements:
  • Address  at least two of the following topics:        
      •  Managing  personal mental health and well-being, covering topics such as developing  mentally healthy habits and self-care practices, fostering relationships and  social connections and managing mental health at work  
      •  Common  mental health conditions or concerns, covering, at minimum, depression,  anxiety, substance use, stress, and burnout, and loneliness and social isolation.  
      •  Signs  and symptoms of mental health distress, including how to identify emotional  distress and appropriately respond (e.g., Mental Health First Aid)
  • Provided  in-person or virtually (live or recorded), in group or individual settings, and through vendors,  on-site staff, health insurance plans, community groups or other qualified programs  (e.g., Mental Health First Aid)
</t>
  </si>
  <si>
    <t xml:space="preserve">Projects offer mental health services and resources to support recovery from a traumatic event to all employees at no cost or subsidized, on-site, in-person within 0.25 mi of the project boundary or virtually, including at least three of the following:
  • Crisis counseling or trauma-focused psychotherapy with qualified mental health professionals.
  • Psychological first aid (PFA) training offered to all employees and/or required for manager-level employees
  • Bereavement counseling and materials on coping with grief, including resources for returning to work after a loss.
  • Information on benefits coverage and how to access additional mental health services, made conveniently and confidentially accessible to employees.
</t>
  </si>
  <si>
    <t xml:space="preserve">The project integrates the following throughout the space,  including common circulation routes, shared seating areas and rooms (e.g.,  conference rooms, common spaces) and workstations (as applicable):
  • Natural  materials, patterns, shapes, colors, images or sounds
  • At least one of the following:   
      •  Plants (e.g., potted plants, plant walls)  
      •  Water (e.g., fountain)  
      •  Nature views
</t>
  </si>
  <si>
    <t xml:space="preserve">Option 2: Contact reduction policies
The following requirements are implemented during periods when higher incidence of respiratory disease is likely:
  • 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 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</si>
  <si>
    <t xml:space="preserve">Option 1: Contact reduction cues
The following requirements are implemented during periods when higher incidence of respiratory disease is likely:
  • 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 At least one of the following circulation strategies:    
      •  One-way hallways and corridors.    
      •  Separate entry and exit doors at pedestrian building entrances.    
      •  Separate entry and exit for restrooms except single-user bathrooms.
</t>
  </si>
  <si>
    <t>Meet these requirements in non-leased spaces. To earn an additional point, also meet these requirements in leased spaces. If projects provide any cleaning services in leased spaces, these services must meet feature requirements.WELL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</si>
  <si>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All cleaning, disinfection and sanitization products are  specified in the cleaning plan and meet one of the following requirements:
  • Products are labeled as ‘low-hazard’ or ‘safer’ by an ISO 14024-compliant (Type 1) Ecolabel or by a third-party certification recognized by the local government where the project is located. Hazard criteria must be specific for the product classes within the scope of this feature.
  • The  Safety Data Sheet (SDS) of each product as sold discloses ingredients per EU Regulation  2015/83 (CLP) or California State  Bill No. 25  and no ingredients listed in Section 3 of the  SDS are classified as the following Globally  Harmonized Syste (GHS) codes and corresponding  hazard statements:     
      •  H311 (toxic in contact with skin).  
      •  H312 (harmful in contact with skin).  
      •  H317 (may cause allergic skin reaction). Individual terpenes may be present up to a concentration of 0.5% in undiluted products.  
      •  H334 (may cause allergy or asthma symptoms or breathing difficulties if inhaled).   
      •  H340 (may cause genetic defects).    
      •  H350 (may cause cancer).    
      •  H360 (may damage fertility or the unborn child).    
      •  H372 (may causes damage to organs through prolonged or repeated exposure).
  • Products meet Feature X08 Materials Optimization.
</t>
  </si>
  <si>
    <t xml:space="preserve">The project develops and implements a cleaning plan that meets the following requirements:
  • Details the following  
      •  Extent and frequency of cleaning.  
      •  Cleaning responsibilities of building occupants (if any) and cleaning staff.  
      •  Cleaning supplies and where they can be accessed.  
      •  Process to evaluate and document adherence to the cleaning plan.
  • Identifies the following:   
      •  Surfaces that require disinfection (e.g., high-touch surfaces).  
      •  Frequency and/or other thresholds (e.g., number of hours, number users of a space, results from a swab test) for disinfection.   
      •  Applicable governmental registration and directions of use (e.g., contact time and dilution rates) for disinfectants.  
      •  Other non-chemical tools used for disinfection, if any.
  • States the following documentation procedures  
      •  Record keeping practices for cleaning and disinfection activities.   
      •  The chain of communications with building occupants.   
      •  A system to log feedback from occupants and cleaning staff.
  • Specifies the following for cleaning materials and personal protection equipment (PPE):    
      •  PPE requirements for general cleaning and specialized tasks (e.g., disinfection or dilution or chemicals).   
      •  Color-coding for reusable and disposable cleaning cloths.   
      •  Separate cleaning of reusable cleaning materials from other clothing or products.
  • Includes the following precautions for storage of cleaning products:   
      •  An identifiable, fit-for-purpose storage space in accordance with the manufacturers’ directions; bleach stored away from other products.   
      •  Color-coding and labeling of any bleach-based and ammonia-based products, indicating they are not to be mixed with one another.
  • Specifies the following for cleaning tools and equipment:  
      •  HEPA rated filters for vacuum cleaners  
      •  If carpet and woven upholstery are present, the cleaning methodology (based on manufacturer’s recommendations), favoring hot water extraction if technically feasible.   
      •  Protocols for cleaning, maintenance and handling of waste accumulated in equipment (e.g., used vacuum cleaner bags).
  • Includes the following operational aspects:   
      •  Use of cleaning and disinfection products, including dilutions (when needed) and ventilation requirements.   
      •  On-site availability of current Safety Data Sheets (SDS) of cleaning and disinfection products, in languages spoken by the cleaning staff.   
      •   Precautions to avoid slip hazards during and after floor cleaning.   
      •  Safe disposal of waste, including soiled cleaning materials and PPE.
  • Outlines a training program that meets the following:   
      •  Training covers cross-contamination prevention via hand hygiene, PPE, cleaning cloth replacement, cloth handling techniques and carrying systems to separate clean tools from dirty ones.   
      •  Training is delivered to all relevant personnel including building management, building operators and contracted cleaning staff, on an annual basis, and whenever protocols change.
</t>
  </si>
  <si>
    <t xml:space="preserve">A management plan for pest control based on integrated pest management (IPM) principles  is implemented for all indoor and outdoor spaces, addressing the following:
  • Plan contains the following elements  
      •  List of roles and responsibilities for the program development, implementation, maintenance and education.  
      •   Pest management objectives, including protocols for identification of pests and metrics of progress.   
      •  Design and operational measures to prevent conditions that may attract pests.   
      •  Pest tolerance thresholds and control strategies (including methods and response times) for when tolerance thresholds are exceeded, attending to the safety of the applicator, the occupants and the environment.   
      •  Records of pest monitoring data, pest events, pesticide applications, control actions and emergency responses.
  • For pesticide application (periodic or emergency) within the project, the plan includes the following provisions  
      •  Paper or digital notification to all building occupants on the protocol for pesticide use.   
      •  Notification to all building occupants at least 24-hours prior to pesticide application, and signage posted at the site of application at least 24-hours prior to application until at least 24 hours after application.   
      •  Notifications include the pesticide name, registration number, treatment location and date of application and applicator. If emergency pesticide application is needed, information on the type of emergency or reason for unplanned use.
  • The effectiveness of the plan is evaluated on an annual basis
  • The plan, records of its implementation, Safety Data Sheets (SDSs) of pesticides and results of inspections are available to occupants and owners.
</t>
  </si>
  <si>
    <t xml:space="preserve">At least 50% by cost of newly installed products under the classes listed below, as defined by Appendix X1 (minimum 10 distinct products), meet the following requirements, unless higher amounts are mandated by local code:
  • Flooring products contain 100 ppm (0.01%) by weight or less of the following:  
      •  Halogenated flame retardants (HFR).  
      •   Per- and polyfluoroalkyl substances (PFAS).  
      •  Orthophthalates.
  • Insulation products, including thermal and acoustic insulation in walls, ceilings, ducts, tubes and pipes, contain 100 ppm (0.01%) by weight or less of halogenated flame retardants (HFR).
  • Ceiling and wall panels contain 100 ppm (0.01%) by weight or less of the following:    
      •  Halogenated flame retardants (HFR).    
      •  Orthophthalates.
  • Plastic plumbing contains 100 ppm (0.01%) by weight or less of orthophthalates.
</t>
  </si>
  <si>
    <t xml:space="preserve">Option 1: Furniture, millwork and fixtures
At least 50% by cost of newly installed furniture, millwork and fixtures (minimum 10 distinct products), as defined in Appendix X1, meet one of the following requirements:
  • Textiles (i.e., fabrics including upholstery) and plastics in products contain 100 ppm (0.01%) by weight or less of the below compounds and chemical classes, unless higher amounts are mandated by local codes. For assessing compliance of a product, all pieces of each of the two material categories (textiles, plastics) are grouped together and each material category is assessed independently against the 100 ppm threshold:  
      •  Halogenated flame retardants (HFR).   
      •  Per- and polyfluoroalkyl substances (PFAS).   
      •  Lead.  
      •  Cadmium.    
      •  Mercury.
  • Do not contain textiles and plastic.
</t>
  </si>
  <si>
    <t xml:space="preserve">Option 1: Environmental site assessment
The following requirements are met:
  • Site was used for or affected by past or present industrial activities (e.g., hazardous waste storage, fuel station, manufacturing plant, on-site dry cleaners, automotive repair or brownfields).
  • Site is assessed for potential contamination in soil or underground water from past uses or surrounding conditions using one of the following:    
      •  Local applicable regulation for environmental site assessments.   
      •  Guidelines provided in the standard ASTM E1527-05 (Phase I site assessments).
</t>
  </si>
  <si>
    <t xml:space="preserve">Option 2: Lead assessment not applicable
The following requirements are met:
  • Project does not have existing post-construction outdoor bare soil (e.g., not covered by grass, vegetation or mulch).
  • Project does not have artificial turf.
  • Project does not have loose-fill rubber from recycled tires.
  • Paint applied to existing playground equipment was installed and painted after the enactment of banning laws, or no playground equipment is present.
</t>
  </si>
  <si>
    <t xml:space="preserve">Option 1: Lead assessment
The project addresses lead hazards through the following:
  • The top 0.6 in layer in all existing outdoor bare soil (outside the building envelope, post-construction, not covered by grass, vegetation or other landscaping including mulch covered soil) is tested for lead. Each continuous area of bare soil is sampled at least once. If the lead concentration of any sample surpasses 400 ppm by weight then the following is performed:   
      •  A second set of samples is taken at 6 in, 12 in, 18 in and 24 in deep   
      •  If these samples are above 400 ppm by weight, soil is replaced with soil from another source to the extent of the deepest sample found above this threshold.
  • Lead in artificial turf fibers is assessed as follows   
      •  If lead concentration of synthetic turf fibers is unknown, test a sample of fibers to determine the lead concentration using an EPA, ISO or locally accepted protocol.   
      •  If the total lead concentration of synthetic turf fibers is greater than 136 mg/lb, perform dust-wipe testing per EPA, ISO or locally accepted protocol for dust-wipe testing to determine the surface dust-lead loading.   
      •  If the wipe-testing results show total lead loadings greater than 40 µg/f, replace with turf containing lead concentrations less than 136 mg/lb.
  • If loose-fill rubber from recycled tires is present on playgrounds, sporting fields, or other surfaces, the surface is assessed and remediated per the following:  
      •  Sample the loose-fill rubber using an EPA, ISO or locally accepted protocol for lead testing and perform lead content analysis.    
      •  If the loose rubber results show total lead loadings greater than 136 mg/lb of rubber, replace the loose-fill rubber.
  • Paint applied to existing playground equipment, installed and painted before the enactment of banning laws, is assessed for lead and removed, as necessary, per the guidance below:    
      •  Assess the integrity and age of the paint. If the paint is cracked, peeled or chipped collect a sample for laboratory analysis for lead. Follow guidelines and methods described by the World Health Organizatio or local equivalents for sampling and laboratory analysis.  
      •  Remove or encapsulate the paint from the playground equipment if the sample contains lead at a concentration over 90 ppm. Removal duties must be performed by a certified specialist or someone with demonstrable experience where no local regulations apply.
</t>
  </si>
  <si>
    <t xml:space="preserve">Option 2: CCA assessment not required
One of the following is met:
  • All existing wood structures that lie outside the building envelope but within the project boundary where human presence is expected (e.g., wooden decks, fences near walkways, playgrounds and outdoor furniture) were installed after the enactment of laws banning chromated copper arsenate (CCA).
  • The project does not have wood structures that lie outside the building envelope but within the project boundary.
  • The project does not have spaces outside the building envelope but within the project boundary.
</t>
  </si>
  <si>
    <t xml:space="preserve">Option 1: CCA assessment and remediation
For all existing wood structures installed before the enactment of laws banning chromated copper arsenate (CCA) which lie outside the building envelope but within the project boundary where human presence is expected (e.g., wooden decks, fences near walkways, playgrounds and outdoor furniture), the following requirements are met:
  • Identify CCA-containing wood through one of the following:  
      •  Inspection of purchase records.  
      •  Determination of whether legal bans for CCA apply.  
      •  Testing for the presence of arsenic in the wood or the soil bearing the wooden structures.
  • Address CCA-containing woods through one of the following:    
      •  Dispose of CCA-containing woods following applicable laws, without incinerating nor wood chipping.  
      •  Treatment with penetrating (non-film-forming), oil-based, semi-transparent stains that prevent arsenic leaching on a regular basis as recommended by the manufacturer.
</t>
  </si>
  <si>
    <t xml:space="preserve">Option 2: No PCB remediation
One of the following is met:
  • Project is in a building constructed or last renovated before the institution of any applicable laws banning or restricting PCBs, and is not undergoing renovation work that disturbs (i.e., partially or fully removes) materials likely to contain PCBs such as caulking, fluorescent light ballasts and capacitors of appliances fabricated before 1980.
  • Project is in a building constructed or last renovated after the institution of any applicable laws banning or restricting PCBs.
</t>
  </si>
  <si>
    <t xml:space="preserve">Option 1: PCB remediation
The following requirements are met:
  • Project is in a building constructed or last renovated before the institution of any applicable laws banning or restricting PCBs, and is undergoing renovation work that disturbs (i.e., partially or fully removes) materials likely to contain PCBs such as caulking, fluorescent light ballasts and capacitors of appliances fabricated before 1980.
  • An  inspection strategy for assessing PCB-related risks is implemented and contains  the following:           
      •  Determination  of locations where materials potentially containing PCBs may be disturbed.    
      •  If  caulk is to be disturbed or removed, analysis of the presumably PCB-containing  material following protocols mandated by local laws or, in absence of local laws, by any  applicable US EP or ISO testing methods.
  • If  PCBs are found in disturbed materials, an action plan is implemented and  contains the following:                  
      •  Notification  of remedial work to relevant authorities and building occupants.  
      •  Preventative  measures against the spread of PCB-containing dusts and human exposure during  remediation activities, including restricting access for those not involved in  the work.  
      •  Protective  measures for workers, including chemical-resistant gloves, clothing protection,  goggles and respirators.  
      •  Waste  handling that minimizes the spread of contaminated debris and safe disposal of  PCB-containing waste in locations allowed by applicable local regulations.
</t>
  </si>
  <si>
    <t xml:space="preserve">Option 3: Demonstration of prior remediation
The following requirements are met:
  • Project was last renovated after the enactment of local laws banning the application of lead-containing paint.
  • Project demonstrates through legal documentation (e.g., approved certificates of occupancy, remediation reports submitted to relevant authorities) that lead remediation and clearance has been performed.
</t>
  </si>
  <si>
    <t xml:space="preserve">Option 2: New spaces
The following requirement is met:
  • Project was built after the enactment of lead paint ban.
</t>
  </si>
  <si>
    <t xml:space="preserve">Option 1: Identify lead paint hazards
Projects meet the following requirements:
  • Project performs an on-site investigation of the space to determine the presence of any lead-based hazards in paint, dust and soil is conducted. The investigation must be performed by a certified inspector or a qualified professional where no local regulations apply and address the following:      
      •  An inventory of locations of potential sources and sinks of lead-containing materials, where lead-containing paint may be present.  
      •                   Confirmation of lead hazards through in-situ test results by x-ray fluorescence (XRF) or by laboratory analyses of paint chip and/or surface dusts. Surface dust is considered a hazard if its lead loading is more than 10 µg/f of the collection area if sampled from floors or over 100 µg/f for dust on interior window sills Paints having over 0.5% of lead by weight or 930 µg/f of applied area and bare soil containing over 400 ppm of lead by weight are also considered lead hazards Lower thresholds mandated by local regulations prevail for terms of hazard assessment.
  • If lead is found in the investigation, a certified inspector (or a qualified professional where no local regulations apply) implements an action plan that contains the following:  
      •  Notification of remediation work to occupants and transient populations in the surrounding spaces, and restriction of access to work areas during remediation.   
      •  If paints are mechanically removed, measures are taken to minimize the formation and spread of dusts during the remediation process and to ensure adequate respiratory and skin protection for workers.   
      •  A re-inspection schedule that includes visual assessments and dust testing, if any lead-containing paints are left in place and are subject to stabilization (i.e., painted over with products to prevent chipping or degradation) or enclosure, at least once every three years.   
      •  Post-remediation clearance, confirming that the lead loading in dust is below the levels deemed hazardous.
</t>
  </si>
  <si>
    <t xml:space="preserve">Option 3: Demonstration of prior remediation
The following requirements are met:
  • Project was last renovated after the enactment of local laws banning the installation of asbestos-containing materials.
  • Project demonstrates that asbestos remediation and clearance is a legal requirement to grant occupancy of the space.
</t>
  </si>
  <si>
    <t xml:space="preserve">Option 2: New spaces
The following requirement is met:
  • Project was built after the enactment of an asbestos ban in construction products.
</t>
  </si>
  <si>
    <t xml:space="preserve">Option 1: Asbestos risk assessment and remediation
Projects meet the following:
  • Project is an existing building constructed or last renovated before the enactment of laws banning the installation of asbestos-containing materials, or is located where there is no local asbestos phase-out regulation.
  • An  investigation of the project space is conducted by an inspector certified under  local regulation or a qualified professional with demonstrable experience where no local  regulations apply. The investigation must provide the following, at minimum:          
      •  A  list of locations where presumed asbestos containing materials (PACM) were  found.  
      •  Confirmation of the presence of asbestos is performed through Polarized Light Microscopy (PLM) or Transmission Electron Microscopy (TEM) testing. The sample number and location follow applicable laws or recommendations of the inspector conducting the assessment. Materials having over 1% of asbestos are considered ACM. If analytical confirmation is not available or possible, all PACM are considered asbestos-containing materials (ACM).
  • If asbestos-containing materials (ACM) were found per the above, an action plan that contains the following is implemented:   
      •  Notification of any works to relevant authorities and persons living, working or transiting in the vicinity of the building or space.   
      •  Preventative measures against the formation and spread of asbestos fibers in the air during remedial work.  
      •  Measures taken for workers’ protection during remediation activities, including but not limited to skin and respiratory protection.   
      •  If ACM are being removed, activities are carried out for proper handling of ACM waste, including: wetting of all removed ACM, care in transportation to prevent crumbling, sealing and leak-tight transportation, proper labeling and final disposal in locations allowed by applicable laws and permits.   
      •  Post-remediation clearance for occupancy confirmation by testing of fibers in air using phase contrast microscopy (PCM) or transmission electron microscopy (TEM) following standards referenced in applicable local laws or, if not available, NIOSH Manual of Analytical Methods (MNAM) Methods 7400 or 7402, GBZ/T192.5-2007, ISO 8672:2014, ISO 10312:2019 or ISO 13794:2019. The number of samples and sampling conditions must meet local regulations and/or conform to ISO 16000-7.   
      •  If any of the asbestos is managed by methods other than removal, the month and year of follow-up inspection to evaluate the structural integrity of the ACM must be stated and cannot exceed three years from the date of the last inspection.
</t>
  </si>
  <si>
    <t xml:space="preserve">Option 1: Paints and electronics
The following requirements are met:
  • Newly installed fire alarms, meters, sensors, relays, thermostats and load break switches meet one of the following:   
      •  RoHS restrictions  
      •   Products contain no more than 0.01% (100 ppm) of lead by weight.
  • Newly  installed paints applied as finishes within the project boundary meet at least  one of the following criteria:                  
      •  Paints  have a lead concentration of 100 ppm (0.01%) by weight or below.   
      •  Paints  have no added lead carbonates and lead sulfates.  
      •  Paints  are deemed free of lead or with no added lead by an ISO 14024-compliant (Type  1) Ecolabel, or a voluntary third-party certification program recognized by the  local government where the project is located.  
      •  Paints  meet Feature X08: Materials Optimization.
</t>
  </si>
  <si>
    <t xml:space="preserve">The following requirements are met:
  • Newly installed fluorescent and sodium lamps, if present, meet one of the following:  
      •  RoHS  restrictions   
      •  The following specifications 
Fluorescent LampMaximum Mercury Content 
Compact, integral ballast 	3.5 mg 
Compact, no-integral ballast3.5 mg 
T-5, circular9 mg 
T-5, linear2.5 mg 
T-8, eight-foot10 mg 
T-8, four-foot3.5 mg 
T-8, U-bent6 mg 
High-Pressure Sodium LampMaximum Mercury Content 
400 W or less10 mg 
Over 400 W32 mg
  • Newly installed fire alarms, meters, sensors, relays, thermostats and load break switches meet one of the following:   
      •  RoHS restrictions  
      •  Products contain no more than 0.1% (1000 ppm) of mercury by weight.
</t>
  </si>
  <si>
    <t xml:space="preserve">Option 2: Hearing health conservation supervisor
The project designates a qualified hearing health supervisor whose responsibilities include the following:
  • Coordinates at least one hearing health  training (e.g., workshop, seminar) per year that educates all employees on the  following topics:                    
      •  Hearing  loss and well-being    
      •  Audiometric  results and hearing threshold levels    
      •  Noise  exposure levels    
      •  Correct  use of hearing protection
  • Manages the use and purchasing of hearing protection, audiometers and noise measuring equipment
  • Schedules annual audiometric evaluations for employees
  • Conducts an annual audit to determine that the hearing health conservation program adheres to OSHA, European Directive or equivalent regional regulations
  • Provides educational resources on hearing health to employees upon request.
</t>
  </si>
  <si>
    <t>Meet these requirements for building management staff. To earn an additional point, make hearing health conservation programming available to tenants.</t>
  </si>
  <si>
    <t xml:space="preserve">Option 1: Hearing health conservation program
The project maintains  a hearing health conservation program that meets the following requirements:
  • Provides hearing protection that is  selected, fitted and maintained for all occupants at  no cost to the occupant
  • Demonstrates compliance with OSHA Code of Federal Regulations Title 29 Chapter XVII Part 1910 Subpart G, European Council Directive 89/391/CEE or equivalent.&lt;sup&gt;15–17&lt;/sup&gt;
  • Audiogram tests are made available to employees at no cost in a room that meets ANSI S3.1-2018 (or equivalent) requirements for background noise levels, using calibrated audiometers as per the schedule below:    
      •  Annually for all employees    
      •  Pre-employment or during onboarding for all new employees    
      •  Prior to initial assignment in a hearing-hazardous zone as determined by the hearing conservation program supervisor (see below)    
      •  At the time of reassignment out of a hearing-hazardous work area or job, as determined by the hearing conservation program supervisor (see below)    
      •  At the conclusion of employment
</t>
  </si>
  <si>
    <t>S09.1 Implement a Hearing Health Conservation Program</t>
  </si>
  <si>
    <t>β Hearing Health Conservation</t>
  </si>
  <si>
    <t>Meet these requirements in non-leased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</si>
  <si>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requirements are met, as applicable:
  • Telecommunication and AV systems, which utilize speech enhancement technology (e.g., active digital signal processing, noise cancellation) are provided in all rooms used for conferencing, distance learning or similar remote communications and commissioned by a professional in audio engineering.
  • Public address systems meet the following:   
      •  All public address systems are commissioned by a professional in audio engineering in accordance with NFPA 72 (Annex D), BS 5839 Part 8, ISO 7240 Parts 16 and 19 or equivalent  
      •  A commissioning report, acoustical model or similar indicates that a minimum STI 0.50 or CIS 0.75 is achieved in at least 50% of regularly occupied acoustically distinguishable spaces (ADS) when measured in accordance with IEC 60268-16 or equivalent
  • Speech reinforcement systems are installed in at least 80% of classrooms and all spaces for large presentation spaces (e.g., lecture hall, conference center). All speech reinforcement systems are commissioned by a professional in acoustics or audio engineering and a commissioning report indicates that systems are designed to meet audio distribution requirements in accordance with ANSI/ASA S12.60 Part 1 and commissioned in accordance with ANSI/INFOCOMM A102.01:2017 or equivalent
</t>
  </si>
  <si>
    <t xml:space="preserve">The following requirements are met:
  • For the following space  types, the floor-ceiling construction achieves the following Normalized Impact  Sound Ratings (NISR), as measured on-site, in accordance with ASTM E1007-19,  ISO 16283 or equivalent, by a professional in acoustics (LnTw may be used as an equivalent metric and equivalent values may be determined by subtracting the NISR values listed below from 105): 
Space Type 	Location of Applicable Floor-Ceiling Assembly 	Tier 1Minimum NIS 1 point 	Tier 2Minimum NIS 2 points 
Quiet zones (except areas for concentration)     	Above     	52     	57     
Areas for Fitness (If space is within the project boundary) 	Below     	47     	52     
Enclosed Areas for Concentration and Conferencing     	Above     	47     	52     
Open Areas for Concentration     	Above     	42     	47     
Areas for Retail and Dining (If space is within the project boundary) 	Below     	42     	47
</t>
  </si>
  <si>
    <t xml:space="preserve">The following  requirements are met:
  • For the following space types, the floor-ceiling  construction meets the following minimum Impact Insulation Class (IIC) ratings  with materials tested in accordance with ASTM E492-09, ISO 717.2 or equivalent (LnTw may be used as an equivalent metric and equivalent values may be determined by subtracting the IIC values listed below from 105): 
Space TypeLocation of Applicable Floor-Ceiling AssemblyMinimum Impact Insulation Class (IIC 
Quiet zones (except areas for concentration)Above55 
Areas for Fitness (if space is within the project boundary)Below50 
Enclosed Areas for Concentration and ConferencingAbove50 
Open Areas for ConcentrationAbove45 
Areas for Retail and Dining (if space is within the project boundary)Below45
</t>
  </si>
  <si>
    <t xml:space="preserve">The project achieves the following features and parts:
  • Achieve two points in either Feature S03 Part 2 - Achieve Sound Isolation at Walls or Feature S05 Part 1 – Implement Sound Reducing Surfaces.
  • Feature S06 Part 1 – Provide Minimum Background Sound.
</t>
  </si>
  <si>
    <t xml:space="preserve">The following requirements are met:
  • A sound masking system is installed in open areas with Quiet zones, Circulation zones and enclosed rooms labeled as Quiet zones and produces a 1/3 octave band adjustable output signal and frequency spectrum of 100 Hz to 5 kHz.
  • The sound masking system is commissioned such that the following sound pressure levels are not exceeded:  
      •  Open areas with Quiet zones and/or Circulation zones: 48 dBA.  
      •  Enclosed rooms labeled as Quiet zones: 42 dBA.
  • The sound masking system is verified by a professional sound masking system installer in accordance with ASTM 1573-18 or equivalent standard.
</t>
  </si>
  <si>
    <t>Meet these requirements in non-leased spaces.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</si>
  <si>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For projects in which the space types listed in the table  cumulatively make up at least 10% of occupiable project area, the following  requirements are met:
  • Space Type 	Metric 	Tier 11 Point     	    Tier 22 Points           
        Open workspaces         	    Minimum NRC/aw         	    0.75 for at least 75% of    available ceiling area         	    0.90 for all available ceiling    are           
     	    Minimum furniture height and    NRC/aw            N/A     	    Partial height barriers with a    minimum height of 4 ft above finished floor and a minimum NRC/aw    value of 0.70 between all opposing workstation           
        Areas for conferencing and learning         	    Minimum NRC/aw at ceilings         	    0.75 for at least 50% of    available ceiling area         	    0.90 for all available ceiling    area           
     	    Minimum NRC/aw at walls         	    0.75 on at least 25% of two    walls         	    0.80 on at least 25% of two perpendicular    walls           
     	    Areas for dining         	    Minimum NRC/aw at ceilings         	    0.75 on at least 50% of available    ceiling area         	    0.90 for all available ceiling    area
</t>
  </si>
  <si>
    <t xml:space="preserve">Option 2: Reverberation time, performance
For projects in which the space types listed  in the table cumulatively make up at least 10% of occupiable project area, the  following requirements are met:
  • Space    Type         	    Space    Volume, v (cubic meters)         	    Reverberation    Time, t (seconds)           
        Areas    for learning, lectures and conferencing         	    v &amp;lt; 10,000 ft³             	    t    ≤ 0.           
     	    10,000 ft³ ≤ v ≤ 20,000 ft³               	    0.5    ≤ t ≤ 0.           
     	    v &amp;gt; 20,000 ft³             	    0.6    ≤ t ≤ 1.           
     	    Areas    with regularly used PA systems         	    N/A         	    t ≤ 1.5           
     	    Areas    for dining         	    N/A         	    t    ≤ 1.           
        Areas    for fitness         	    v &amp;lt; 10,000 ft³             	    0.7    ≤ t ≤ 0.           
     	    10,000 ft³ ≤ v ≤ 20,000 ft³               	    0.8    ≤ t ≤ 1.           
     	    v &amp;gt; 20,000 ft³             	    1.0    ≤ t ≤ 1.           
        Areas    for music rehearsal         	    v &amp;lt; 10,000 ft³             	    t    ≤ 1.           
     	    10,000 ft³ ≤ v ≤ 20,000 ft³               	    1.0    ≤ t ≤ 1.4&lt;sup style=""&gt;9&lt;/sup&gt;
</t>
  </si>
  <si>
    <t xml:space="preserve">Option 1: Reverberation time, design
For projects in which the space types listed  in the table cumulatively make up at least 10% of occupiable project area, the  following requirements are met:
  • Space    Type         	    Space    Volume, v (cubic meters)         	    Reverberation    Time, t (seconds)           
        Areas    for learning, lectures and conferencing         	    v &amp;lt; 10,000 ft³         	    t    ≤ 0.           
     	10,000 ft³ ≤ v ≤ 20,000 ft³         	    0.5    ≤ t ≤ 0.           
     	    v &amp;gt; 20,000 ft³         	    0.6    ≤ t ≤ 1.           
     	    Areas    with regularly used PA systems         	    N/A         	    t ≤ 1.5           
     	    Areas    for dining         	    N/A         	    t    ≤ 1.           
        Areas    for fitness         	    v &amp;lt; 10,000 ft³             	    0.7    ≤ t ≤ 0.           
     	10,000 ft³ ≤ v ≤ 20,000 ft³               	    0.8    ≤ t ≤ 1.           
     	    v &amp;gt; 20,000 ft³             	    1.0    ≤ t ≤ 1.           
        Areas    for music rehearsal         	    v &amp;lt; 10,000 ft³             	    t    ≤ 1.           
     	10,000 ft³ ≤ v ≤ 20,000 ft³               	    1.0    ≤ t ≤ 1.4&lt;sup style=""&gt;9&lt;/sup&gt;
</t>
  </si>
  <si>
    <t xml:space="preserve">Option 2: Speech privacy
For walls that separate regularly occupied spaces the following requirements are met:
  • The sum of the measured Noise Isolation Class (NIC) or Weighted Difference Level (Dw) combined with the Noise Criteria Rating (NC) or A-weighted Sound Pressure Level (LAeq) within a room achieves the following minimum values, as applicable. If an interior wall meets multiple categories listed, use the highest value listed. 
 	Source Room 	Receiver Room 	Minimum NIC + NC or Dw + LAeq 
Enclosed Loud zones 	Any Open areas for concentration or Circulation zones 	80 
 	All other occupiable areas 	85 
Enclosed areas for conferencing, learning or sleep 	Any Open areas for concentration or Circulation zones 	75 
 	Enclosed Quiet zones 	80 
 	Enclosed areas for conferencing, learning or sleep 	85 
Enclosed Quiet zones 	Any Open areas for concentration or Circulation zones 	70 
 	Enclosed Quiet zones (except offices) 	75 
 	Enclosed offices or areas for conferencing, learning or sleep 	80 
 	Any other occupiable space 	Enclosed Quiet zones 	75
</t>
  </si>
  <si>
    <t xml:space="preserve">Option 1: Noise isolation class
For walls that separate regularly occupied spaces the following requirements are met:
  • The project meets the following minimum Noise Isolation Class  (NIC) or Weighted Difference Level (Dw) for each wall type, as applicable. If  an interior wall meets multiple categories listed, use the highest NIC/Dw value  listed. 
 	Interior Wall Type  Minimum NIC or Dw   
Between Loud zones and other occupiable spaces.    55     
 	Between areas for conferencing, learning or sleep and other regularly occupied spaces.50     
 	Between adjacent Quiet zones.    45     
 	Between rooms for concentration and other regularly occupied spaces.    40     
 	Between Circulation zones and regularly occupied spaces.    35
</t>
  </si>
  <si>
    <t xml:space="preserve">The following requirements are met:
  • Interior walls meet  the following sound transmission class (STC) or weighted sound reduction (Rw)  values. If an interior wall meets multiple categories listed, use the highest (i.e., more stringent) STC/Rw value listed. 
 	Interior Wall Type    Minimum STC or Rw     
Between Loud zones and other occupiable spaces.60     
 	Between areas for conferencing, learning or sleeping and other regularly occupied spaces.    55     
 	Between adjacent Quiet zones.    50     
 	Between rooms for concentration and other regularly occupied spaces.    45     
 	Between Circulation zones and regularly occupied spaces.    40
  • Doors that connect two occupiable rooms and doors to mechanical equipment rooms have a non-hollow core, minimum  STC/Rw of 30 and seals at the head, jamb and base.
</t>
  </si>
  <si>
    <t>Meet these requirements in non-leased spaces. Consider lobbies, hallways and corridors within non-leased spaces as Category 3.    To earn an additional point, also meet Category 3 levels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</si>
  <si>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Note: Category 1 - Areas for conferencing, learning or speakingCategory 2 - Enclosed areas for concentrationCategory 3 - Open areas for concentration, areas with regularly used PA systems, and areas for diningCategory 4 - Areas with machinery and appliances used by occupants (e.g., baggage handling areas, security, commercial kitchens, labs where spoken lectures do not take place)</t>
  </si>
  <si>
    <t xml:space="preserve">A computational fluid dynamic model of the building and any adjacent buildings that takes into account at least one day per season (i.e., per quarter) demonstrates the following:
  • Winds are not expected to exceed 11 mph for more than 5% of hours in the year in seating areas or 10% of hours on paths and parking lots
  • Winds are not expected to exceed 33 mph on paths, parking lots or seating areas for more than 0.05% of hours in the year
</t>
  </si>
  <si>
    <t xml:space="preserve">Option 1: Window design
Operable windows may be opened according to the following requirements (windows which may be opened in both modes may count for both requirements a and b):
  • At least 70% of operable windows may be opened such that at least half of the opening is not more than 5.9 ft above the finished floor and opening is at least 1 ft in the smallest dimension. At least one such window is present in each room with operable windows.
  • If project is equipped with heating, at least 30% of operable windows may be opened such that entirety of opening is at least 5.9 ft above the finished floor (preferably as close to the ceiling as possible) At least one such window is present in each room with operable windows.
  • Controls for window operation are positioned not more than 5.6 ft above the finished floor.
</t>
  </si>
  <si>
    <t xml:space="preserve">Option 3: Environmental measures display
Real-time display of dry-bulb temperature and relative humidity is made available to occupants through one of the following:
  • Display screens, with at least one screen located in each 3,500 f zone of regularly occupied space.
  • A website or mobile application, with at least one sign located in each 3,500 f zone of regularly occupied space, indicating where the data may be accessed.
</t>
  </si>
  <si>
    <t xml:space="preserve">Option 1: Thermal comfort monitors
The project monitors dry-bulb temperature and relative humidity, satisfying the following requirements:
  • Sensors are located in occupiable areas; 3.6-5.6 ft above the floor; and at least 3.3 ft away from exterior walls, doors, direct sunlight, air supply/exhausts, mechanical fans, heaters or any other significant source of heat or cold.
  • A minimum of one sensor per 3,500 f of occupiable floor area.
  • Measurements are taken at least once every 15 minutes.
  • Sensors comply with the Device Requirements for dry-bulb temperature and relative humidity listed in the WELL Performance Verification Guidebook.
</t>
  </si>
  <si>
    <t xml:space="preserve">The following requirements are met for at least 90% of regularly occupied spaces:
  • Control over temperature in the space is available through either:  1.   Thermostats present within the thermal zone.  2.   A digital interface accessible to occupants on a computer or phone.
  • The maximum size of each thermal zone is 650 ft²  or 10 occupants, whichever is larger.
  • Projects earn points based on the number of thermal zones: 
TierNumber of Zones Number of ZonesPoints 
1One per 650 ft²OROne per 10 occupants    1   
2One per 320 ft²OROne per 5 occupants     2
  • Temperature sensors are positioned at least 3.3 ft away from exterior walls, windows and doors, direct sunlight, air supply diffusers, mechanical fans, heaters or any other significant sources of heat or cold.
</t>
  </si>
  <si>
    <t xml:space="preserve">A post-occupancy survey is administered at least twice a year, including once in June, July or August and once in December, January or February, at least six months after occupancy, which satisfies the following conditions:
  • All regular occupants are invited to participate in the anonymous survey, and  responses are collected from the following number of respondents:&lt;sup&gt;1&lt;/sup&gt; 
Number of Regular Occupants    Minimum Number of Responses     
More than 45    35% of those regular occupants     
20 to 45    15 regular occupants     
Less than 20    80% of those regular occupants
  • The survey includes an assessment of overall satisfaction with thermal performance and identification of thermal comfort-related issues in accordance with either:1.   The sample survey in Appendix T1.2.   Any pre-approved survey listed in Part 1: Administer Project Survey in Feature C04: Occupant Survey.
  • The results of the survey responses  comply with one of the target satisfaction thresholds as specified in the table  below: 
TierThermal Comfort Satisfaction ThresholdsPoints 
180% of regular occupants    2 
290% of regular occupants    3
</t>
  </si>
  <si>
    <t xml:space="preserve">The  following requirement is met:
  • The operative temperature in the kitchen does not exceed 80 °F.
</t>
  </si>
  <si>
    <t xml:space="preserve">Option 2: Long-term thermal data
The following requirements are met:
  • Project meets Feature T06: Thermal Comfort Monitoring.
  • Temperature and humidity data covering, at minimum, the previous six months satisfy one of the following ranges:  1.     One of the PMV or temperature ranges described in Option 1. Dry bulb temperature may be used in place of operative temperature. Naturally conditioned projects must also measure outdoor air temperature.  2.     Dry bulb temperature is between 70-77 °F for at least 90% of standard occupied hours The designed air velocity is not more 40 fpm at 5.6 ft above the floor.
</t>
  </si>
  <si>
    <t xml:space="preserve">At least one of the following outdoor physical activity spaces is within a 0.25 mi walk distance of the project  boundary and available at no cost to regular occupants:
  • Green space (e.g., park, walking/biking trail).
  • Blue space (e.g., swimming area).
  • Recreational field or court.
  • Fitness zone that includes all-weather fitness equipment.
  • For projects with child occupants, play space geared toward children (e.g., playground).
</t>
  </si>
  <si>
    <t xml:space="preserve">Option 2: Off-site physical activity facilities
The following requirement is met:
  • The project provides regular occupants access to a fitness facility within a 650 ft walk distance of the project boundary at no cost.
</t>
  </si>
  <si>
    <t>Meet these requirements in non-leased spaces. To earn an additional point, also meet these requirements in the whole building.WELL Core projects where non-leased space represents 40% or more of total project area may pursue the additional point by making the physical activity space available to visitors without meeting these requirements for tenants. Projects utilizing this pathway should include a note on the documentation required by the feature.</t>
  </si>
  <si>
    <t xml:space="preserve">Option 1: On-site physical activity spaces
A dedicated fitness facility is available within the project boundary at no cost to regular occupants and is sized according to one of the following requirements:
  • The space includes at least two types of exercise equipment (e.g., free weights, treadmill) in quantities that allow use by at least 5% of regular occupants at any time.&lt;sup&gt;8 &lt;/sup&gt;
  • The space includes at least two types of exercise equipment (e.g., free weights, treadmill) and is at least 270 f plus 1 f per regular occupant, up to a maximum of 10,000 f
</t>
  </si>
  <si>
    <t xml:space="preserve">Active workstations are available to all users who  primarily work at stationary workstations (e.g., desk) and present in  quantities described in the table below and may include the following types:
  • Manual or electric height adjustable desks that  provide users the ability to customize workstation height at both seated and  standing positions.
  • Supplemental solutions that allow all or part of  the work surface and all input devices (monitor or screen, keyboard, mouse) to  be raised or lowered to seated or standing heights.
  • Treadmill desk.
  • Bicycle desk.
  • Stepper machine.  
TierActive Workstation Quantity  Points 
1At least 50% of workstations     1   
2At least 90% of workstations     2
</t>
  </si>
  <si>
    <t xml:space="preserve">No cost physical activity opportunities are available to  regular occupants and meet the following requirements:
  • Programming is appropriate for the project population (e.g., age, ability, culture).
  • Programming  is offered by a qualified physical activity professional either in-person within a 650 ft walk distance of the project boundary or  virtually through live programming.
  • As applicable, physical activity opportunities  are not withheld as a form of punishment for early childhood education, primary  or secondary school students
  • Programming is offered at the following  frequencies, as applicable:  
TierEmployees and University StudentsEarly Childhood Education, Primary and Secondary School Students (as applicable)Points 
1At least one 30-minute event per weekAt least one 60-minute event per week    1   
2 	                            &amp;gt; 150 minutes per wee&amp;gt; 60 minutes per school da 2
</t>
  </si>
  <si>
    <t xml:space="preserve">One of the following requirements is met:
  • The project is located in an area (zip or postal  code) with a minimum Transit Score® of 70
  • The project is located within a 650 ft walk  distance of existing bus network that provide at least 72 weekday trips and 30  weekend trips
  • The  project is located within a 0.25 mi walk distance of existing bus rapid transit  stops, light or heavy rail stations, commuter rail stations or ferry services  that provide at least 72 weekday trips and 30 weekend trips
</t>
  </si>
  <si>
    <t xml:space="preserve">Option 2: Pedestrian-friendly environment
All  exterior building walls (excluding alleys) incorporate some combination of the  following design elements on the street level façade (i.e., first floor or  first 18 vertical ft, whichever is less):
  • Windows or glazing that provide transparency into the space
  • Overhangs such as canopies, awnings, eaves or  shades
  • Murals or other artistic installations
  • Biophilic design elements (e.g., plants, water  features, nature patterns, natural building materials)
  • Mixed building textures, colors and/or other  design elements
</t>
  </si>
  <si>
    <t xml:space="preserve">Option 1: Pedestrian-friendly streets
At least one functional building entrance opens to a pedestrian network  (i.e., streets where pedestrians travel, featuring at minimum sidewalks) and  one of the following requirements is met:
  • The project is located in an area (zip or postal code) with a minimum Walk Score® of 70
  • The project is located on a street with  restricted vehicular traffic
  • Within a 0.25 mi walk distance of the project boundary, 90% of the total street length has continuous sidewalks present on both sides and two of the following:  
      •                                  At least eight existing use types are present  within a 0.25 mi walk  distance of the project boundary Uses and restrictions are defined in Appendix V1                              
      •                                  There are speed limits of 25 mph or less and buffer  protections along sidewalks (e.g., curb extension, bioswales, bike lane, parked  cars, benches, trees, planters)                              
      •                                  Street segments intersect one another (excluding  alleys) at least every 260-330 ft
</t>
  </si>
  <si>
    <t xml:space="preserve">Option 2: Bike parking
The following requirements are met:
  • Bike parking is provided in the following quantities:  
      •                                  Short-term bike parking (e.g., public bike rack) is located within a 100 ft walk distance of a functional building entrance  and can accommodate at least 2.5% of peak visitors (minimum of four spaces per  building)                                                                
      •                                                                                                  Long-term bike parking (e.g., bike room) is available  within the project boundary and can accommodate at least 5% of regular occupants, excluding occupants under eight years old (minimum of four spaces  per building)
  • The project provides access to basic bike maintenance  tools (e.g., bike pump and patch kit) co-located with long-term bike parking or  quarterly on-site bike maintenance services.
</t>
  </si>
  <si>
    <t xml:space="preserve">Option 1: Cycling network
One of the following requirements is met:
  • The  project is located in an area (zip or postal code) with a minimum Bike Score® of 50
  • The  project is located within a 650 ft walk distance of an existing cycling network that connects riders to at least 10 use types that are within a 3 mi cycling  distance of the project boundary Uses and restrictions are defined  in Appendix V1
  • The project demonstrates existing plans for a  cycling network that meets requirements a or b.
</t>
  </si>
  <si>
    <t xml:space="preserve">At least one staircase is open to regular occupants,  services all floors of the project and is aesthetically designed through the  inclusion of at least two independent strategies from the following list on each floor:
  • Music
  • Artwork
  • Light levels of at least 215 lux when  in use.7,18
  • Windows or skylights that provide access to daylight
  • Natural design elements (e.g., plants, water features, images of nature)
  • Gamification
</t>
  </si>
  <si>
    <t xml:space="preserve">Option 2: No standing workers
The following requirement is met:
  • There are no workstations in which users are regularly required to stand for 50% or more of their working hours.
</t>
  </si>
  <si>
    <t xml:space="preserve">Option 1: Support for standing workers
All workstations in which users are regularly required to  stand for 50% or more of their working hours (e.g., assembly line station,  hotel check-in counter, supermarket check-out counter) incorporate at least two  of the following:
  • Anti-fatigue mats, impact reducing flooring or a  similar strategy
  • Recessed toe space at least 4 in depth and height.13
  • A footrest or footrail
  • A leaning chair
</t>
  </si>
  <si>
    <t xml:space="preserve">Option 1: Supplemental lighting requirements
The following requirements are met:
  • Occupants are provided supplemental lighting, the light fixtures provided increase the light level on the task surface to at least twice the recommended light levels based on the reference used to meet Feature L02: Visual Lighting Design, Part 1.
  • The supplemental light fixture is positioned to create minimal visual discomfort for the occupant or per manufacturer recommendations for installation.
  • The supplemental light fixture is installed at least 9 in from the front edge of the workstation or other work surface (horizontal distance) or per manufacturer's instructions.
</t>
  </si>
  <si>
    <t>Meet these requirements in non-leased spaces. To earn an additional point, also meet these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</si>
  <si>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Option 1: Lighting zones
Ambient  lighting systems meet the following requirement:
  • All regularly occupied spaces contain lighting zones as shown in the table below (note: individual rooms smaller than the areas below and/or that have occupancies less than those listed in the table are considered separate zones): 
 	Tier 	Number of Zones 	 Number of ZonesPoints 
 	1 	One per 650 f 	OROne per 10 occupants        1   
 	2 	One per 320 f     	OR 	One per 5 occupants     2
</t>
  </si>
  <si>
    <t xml:space="preserve">All luminaires, in combination with the appropriate controls (except decorative lights, emergency lights and other special-purpose lighting), used in regularly occupied spaces meet at least one of the following flicker requirements:
  • Classified as “reduced flicker operation” per California Title 24, when tested according to the requirements in Joint Appendix JA-10
  • Recommended practices 1, 2 or 3  as defined by IEEE standard 1789-2015 LED
  • Pst LM ≤ 1.0 and SVM ≤ 0.6 for indoor applications per NEMA 77-2017&lt;sup&gt;11&lt;/sup&gt;
</t>
  </si>
  <si>
    <t xml:space="preserve">Option 1: Parameters for visual balance
Ambient  lighting in all regularly occupied spaces meets at least three of the following requirements:
  • Horizontal and vertical luminance contrast ratios for an ambient light system is no more than 10 between adjacent independently controlled zones.
  • Illuminance uniformity ratio of at least 0.4  or 1:2.5 (minimum light level: average light level) is achieved on any horizontal task plane within a space.
  • Automatic changes in lighting characteristics, such as light levels, changes in color and distribution take place over a period of 10 minutes.
  • The Correlated Color Temperature (CCT) in each room for similar fixtures is consistent (±200 K) at any point of time.
</t>
  </si>
  <si>
    <t xml:space="preserve">The project demonstrates, through computer  simulations, that the following conditions are achieved in each floor:
  • Regularly occupied spaces  achieve one of the following targets: 
 	Tier 	Calculations per IES LM-83-12   	  	Calculations per Annex A of CEN 17037:2018  Points 
1 	Average sDA300,50% is achieved for &amp;gt; 55% of regularly occupied floor area     OR 	Target illuminance of 28 fc is achieved for &amp;gt;50% of individual unit area throughout 50% of daylit hours of the year     1   
2 	Average sDA300,50% is achieved for &amp;gt; 75% of regularly occupied floor area     OR 	Target illuminance of 28 fc is achieved for &amp;gt;50% of individual unit area and average illuminance 9 fc is achieved for &amp;gt;95% of individual unit area throughout 50% of daylit hours of the year     2
</t>
  </si>
  <si>
    <t>Meet these requirements in the whole building. Projects can either install shading in tenant spaces or provide a budget to tenants tied to the implementation of feature requirements.  Multifamily residential projects do not need to submit a policy document.</t>
  </si>
  <si>
    <t xml:space="preserve">The following requirements are met in regularly occupied spaces:
  • All vertical transparent envelope glazing has shading that meet one of the following: 
 	Tier 	Type of Shading 	Points 
1 	Manual shading controllable by regular occupants at all times. Shades are regularly opened once a day for all days that the project is in use 1   
2 	Shading is automated to prevent glare 2
</t>
  </si>
  <si>
    <t>Meet these requirements in the whole building. For the interior layout option, a sample furniture layout should be submitted for documentation and shared with tenants.</t>
  </si>
  <si>
    <t xml:space="preserve">The following requirement is met:
  • The project demonstrates that the following conditions are achieved in each floor: 
 	Tier 	Interior Layout     	 Façade DesignPoints 
170% of all workstations are within 25 ft of transparent envelope glazing. Visible light transmittance (VLT) is greater than 40%.    OREnvelope glazing is no less than 15% of the regularly occupied floor area or individual unit. Visible light transmittance (VLT) of windows is greater than 40%.     1   
270% of all workstations are within 16 ft of transparent envelope glazing. Visible light transmittance (VLT) is greater than 40%.    OREnvelope glazing is no less than 25% of the regularly occupied floor area or individual unit. Visible light transmittance (VLT) of windows is greater than 40%.     2
</t>
  </si>
  <si>
    <t>Meet these requirements in non-leased spaces. To earn an additional point, also meet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</si>
  <si>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For workstations used during the daytime, electric lighting is used to achieve the following thresholds:
  • The following light levels are achieved for at least four hours (beginning by noon at the latest) at a height of 18 in above the work-plane for all workstations in regularly occupied spaces: 
 	Tier 	Threshold 	  	Threshold for Projects with Enhanced DaylightPoints 
1 	At least 150 EML [136 M-EDI(D65)]    OR 	The project achieves at least 120 EML [109 M-EDI(D65)] and L05 Part 1 or L06 Part 1     1   
2 	At least 275 EML [250 lux M-EDI(D65) 	OR 	The project achieves at least 180 EML [163 M-EDI(D65)] and L05 Part 1 or L06 Part 1     3
  • The light levels are achieved on the vertical plane at eye level to simulate the light entering the eye of the occupant.
</t>
  </si>
  <si>
    <t xml:space="preserve">Option 1: Visual lighting design
The  following requirements are met:
  • All indoor and outdoor spaces (including transition areas) comply with the illuminance thresholds specified in one of the following lighting reference guidelines:   1.     IES Lighting Handbook 10&lt;sup&gt;th&lt;/sup&gt; Edition.³  2.     EN 12464-1&amp;amp;2: 2011  3.     ISO 8995-1:2002(E) (CIE S 008/E:2001)  4.     GB50034-2013  5.     CIBSE SLL Code for Lighting
  • The illuminance thresholds take into consideration the tasks and the age groups of the occupants.
</t>
  </si>
  <si>
    <t xml:space="preserve">Option 1: Daylight simulation
The project demonstrates, through computer simulations, that one of the following conditions are achieved:
  • Regularly  occupied spaces achieve one of the following targets: 
 	Calculations per IES LM-83-12      	  	Calculations per Annex A of CEN 17037:2018   
 	Average sDA 200,40% is achieved for &amp;gt; 30% of regularly occupied floor area        	OR 	Target illuminance 19 fc is achieved for &amp;gt;30% of individual unit area throughout 50% of daylit hours of the year
  • Common  spaces that have unassigned seating for at least 15% of regular occupants at any given time achieve one of the following  targets: 
 	Calculations per IES LM-83-12   	  	Calculations per Annex A of CEN 17037:2018   
 	Average sDA 300,50% is achieved for &amp;gt; 75% of floor area                       	OR 	Target illuminance 28 fc is achieved for &amp;gt;30% of individual unit area and average illuminance 9 fc is achieved for &amp;gt;95% of individual unit area throughout 50% of daylit hours of the year
</t>
  </si>
  <si>
    <t xml:space="preserve">Option 1: Supportive environment
The project is located within a 0.25 mi walk distance of one of the following:
  • Supermarket or store with a fresh fruit and vegetable section
  • Farmers' market that is open at least once a week and operates for at least four months of the year
</t>
  </si>
  <si>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open to regular occupants during regular  building hours and is accessible the majority of the days in the operating  year. Foods grown are made available to regular occupants.
  • The space is at least 1 f per regular occupant or 0.5 f  per student, whichever area is greater (up to a maximum of 1,500 f and not less than 200 f). The area calculated is the  actual growing area (vertical or horizontal) used for the production of  food-bearing plants For hydroponic and  aeroponic farming systems, the project may halve the growing area calculations,  given higher yield.
  • The  space includes planting supplies, including planting medium, watering system,  lighting (interior spaces only), plants and gardening tools
</t>
  </si>
  <si>
    <t xml:space="preserve">The following supportive amenities are provided in a quantity that meets employee demand in at least one dedicated eating area   within a 650 ft walk distance of the project boundary:
  • Cold storage.
  • Countertop surface.
  • Sink  and amenities for dish and hand washing.
  • Device  for reheating food (e.g., toaster oven, microwave).
  • Dedicated  cabinets or storage units available for employee use.
  • Reusable,  non-plastic plates, bowls, cups and utensils, including spoons, forks and  knives.
  • Cans/bins  for garbage, recycling and/or compost.
</t>
  </si>
  <si>
    <t xml:space="preserve">Option 1: Dedicated eating space
A dedicated eating space is located within a 650 ft walk distance of the project boundary and meets the following requirements:
  • Contains tables and chairs to accommodate at least 25% of regular occupants at peak occupancy. If multiple dedicated eating spaces are  present, the combined seating space must accommodate at least 25% of regular occupants at peak occupancy.
  • Provides protection from environmental elements (e.g., direct  sunlight, rain, wind) or is in a climate-controlled space.
  • Accommodates a variety of seating types, including small group (up to 4 people) and large group (more than 4 people) seating.
</t>
  </si>
  <si>
    <t xml:space="preserve">Option 2: No food offerings
The following requirement is met:
  • There are no packaged foods and beverages sold or provided on a daily basis by (or under contract with) the project owner.
</t>
  </si>
  <si>
    <t xml:space="preserve">Option 1: Food offerings
For packaged foods and beverages, including items in vending machines and self-service bulk foods, sold or provided on a daily basis by (or under contract with) the project owner, the following nutrition information is clearly displayed at point-of-decision on packaging or adjacent signage:
  • Total calories per serving or package.
  • Macronutrient content (total protein, total fat and total  carbohydrate) in weight and/or as a percent of the estimated daily requirements  (daily values) per serving or package.
  • Total sugar content per serving or package.
</t>
  </si>
  <si>
    <t xml:space="preserve">Option 2: No food offerings
The following requirement is met:
  • There are no foods sold or provided on a daily basis by (or under contract with) the project owner.
</t>
  </si>
  <si>
    <t xml:space="preserve">Option 1: Food offerings
Fruits and vegetables sold or provided on a daily basis by (or under contract with) meet one of the following requirements:
  • Placed at  eye-level or just below eye-level
  • Displayed  on the countertop, table or other visible surface
  • Placed at  point-of-sale or point-of-purchase
  • Placed at  the end of aisles
  • Placed at  the beginning of food service lines
  • Visible  from the food outlet entrance
</t>
  </si>
  <si>
    <t xml:space="preserve">Option 1: Food offerings
Each food outlet meets one of the following  requirements:
  • The selection includes at least two varieties of fruits (containing  no added sugar) and at least two varieties of non-fried vegetables
  • At least 50% of available food options are fruits (containing no  added sugar) and/or non-fried vegetables.
</t>
  </si>
  <si>
    <t xml:space="preserve">The following requirements are met:
  • The project implements a safety plan that contains the following  
      •   A list of key team roles for design, operations, maintenance and third-party inspection of the non-potable water system capture, treatment and use.    
      •  A list of all applicable codes and regulations in the jurisdiction where the non-potable water reuse system is being installed and that govern the design, commissioning, and approval of operation of the system.    
      •  A process flow diagram that displays the non-potable water sources, conveyances, storage units, treatment devices and points of use, emphasizing the points where makeup potable water (i.e., water needed to supplement non-potable needs) may be added.    
      •  A description of the system that includes the sources and estimated contaminant loads of the non-potable water, the intended uses for the non-potable water, the water treatment devices (if any) and their certifications, and the water quality parameters expected at the points of use.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  A description of the signage and identifiable pipe color-coding to distinguish the non-potable water network.    
      •  A list of strategies for the control of odors, nuisances and vectors due to stagnation of non-potable water.    
      •  A narrative that details provisions for emergency operations caused by overflow of storage tanks, leaks and outages.    
      •  A list of operational parameters (such as flow, turbidity, coliforms or other treatment-dependent indicators) to monitor the intended functioning of the water system, their monitoring frequency and control actions if such parameters are beyond target ranges.    
      •  A list of control points where the operational parameters are being measured.    
      •  A list of routine maintenance protocols and schedules.    
      •  A description of the procedures for system startup, determination of protocols for verification of the safety plan, including Legionella testing if a risk of inhalation exists, and schedule for third-party inspections.
  • Projects submit annually through the WELL digital platform documentation of the startup procedure, maintenance logs, results from verification tests (when applicable) and of third-party inspections.
  • Projects provide visual evidence of conspicuous signage to occupants to help them to clearly distinguish potable from non-potable water (where applicable) as well as informative displays to highlight the safety features and conservation goals of the non-potable water system.
</t>
  </si>
  <si>
    <t xml:space="preserve">Option 1: Handwashing support
For all sinks where handwashing is expected (e.g., bathrooms, break rooms, food prep and wellness rooms), the following are present within the room:
  • Fragrance-free liquid hand soap dispensed through one of the following:  
      •  Sealed dispensers equipped with disposable soap cartridges.   
      •  Dispensers with detachable and closed containers for soap refill. Soap containers must be washed and disinfected when emptied, before refilling.
  • One of the following methods for hand drying:    
      •  Paper towels.   
      •  Hand dryers equipped with a HEPA filter. Filter replacement and equipment maintenance are carried out per manufacturer’s instructions. This method is not available for healthcare projects.   
      •   Fabric hand towel rolls with dispensers, with rolls replaced before reaching their end of service.
  • Signage displaying steps for proper hand washing.
</t>
  </si>
  <si>
    <t>W08.4 Provide Handwashing Supplies and Signage</t>
  </si>
  <si>
    <t xml:space="preserve">All sinks where handwashing is expected (e.g., kitchens, bathrooms, break rooms and wellness rooms), meet the following requirements:
  • The faucet design prevents the water column from flowing directly into the drain or a sink drain stopper is installed
  • Water does not splash outside the sink when the faucet is fully open.
  • Newly installed sinks meet the following design parameters:    
      •  The sink basin is at least 9 inches across in the smallest dimension, measured at the point where the user is expected to place hands during hand washing.  
      •   The water column from the faucet spout to the basin is at least 8 inches in length (measured along flow of water, even if at an angle).   
      •  The water column is at least 3 inches away from any edge of the sink.
</t>
  </si>
  <si>
    <t xml:space="preserve">All bathrooms meet the following:
  • Toilets are equipped with hands-free flushing.
  • Contactless soap dispensers and hand drying.
  • Users can exit the bathroom hands-free.
  • Faucets meet the following:   
      •  Sensor-activated.   
      •  Equipped with a programmable line-purge system.   
      •  If mixing is used, hot- and cold-water lines are mixed at the point of use.
</t>
  </si>
  <si>
    <t xml:space="preserve">Option 1: Bathroom Accommodations
The following requirements are met:
  • All bathrooms meet the following requirements:  
      •  Provide trash receptacles in stalls (in women’s and single-user bathrooms). If toilet paper cannot be flushed down toilets, trash receptacles must be placed in all bathroom stalls.  
      •  Provide sanitary pads, tampons and/or other menstrual products at no cost or subsidized by at least 50% (in women’s and single-user bathrooms).  
      •  Provide a hook, shelf or equivalent storage support in each toilet stall.
  • All occupants have access to at least one bathroom per floor that provides an accessible stall.
  • All occupants have access to at least one bathroom that provides an infant changing table.
  • All regular occupants may request a syringe drop box at no cost, which the project places in one or more bathrooms based on occupant demand
  • All single-user bathrooms (if present) are open to all individuals with accompanying signage and at minimum one single-user bathroom per floor (if present) meets the room and stall dimensions required by local accessibility code.
  • Floor drains are equipped with a self-primed liquid-seal trap
</t>
  </si>
  <si>
    <t>W08.1 Provide Bathroom Accommodations</t>
  </si>
  <si>
    <t xml:space="preserve">Option 1: Dispenser availability
The following requirements are met:
  • At  least one drinking water dispenser (minimum one per floor) is located within a 100 ft walk distance of all regularly occupied floor area and in all dining  areas (except in areas where the presence of drinking water dispensers is forbidden by building codes or applicable regulations).
  • Water  delivered by the dispensers is directly piped through the building’s water  supply or is stored in containers designed for refilling.
  • All  newly installed drinking water fountains are designed for water bottle-refilling.
</t>
  </si>
  <si>
    <t xml:space="preserve">Option 1: Water quality pre-test
For first-time registered projects, the following requirements are met:
  • The project pre-tests water at least one month before Performance Verification for the parameters below:  
      •  Turbidity.  
      •  Coliforms.  
      •  pH.  
      •  Total Dissolved Solids (TDS).  
      •  Total Chlorine.  
      •  Residual (free) chlorine.  
      •  Arsenic.  
      •  Lead.  
      •  Copper.  
      •  Nitrate  
      •  Benzene.
  • Sampling  occurs at the following locations:  
      •  The water dispenser that is closest to the pipe that delivers water into the project, before any point-of-entry water treatment system where possible.  
      •  	For projects with more than two floors, a drinking water dispenser on the highest floor and the drinking water dispenser located farthest from the location in requirement b(1) above to which the project has access. Samples must be taken with point-of-use filters or other water treatment devices bypassed or removed, if present.  
      •  For projects of 12 or more floors, one additional drinking water dispenser for every 10 floors.
</t>
  </si>
  <si>
    <t>Meet these requirements in the whole building. For Option 2,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</si>
  <si>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A14.1 Implement Ultraviolet Treatment for HVAC Surfaces</t>
  </si>
  <si>
    <t xml:space="preserve">Option 1: Filtration levels
The following requirement is met:
  • Media filters are used in the ventilation system to filter outdoor air supplied to the space, in accordance with thresholds specified in the table below 
  Annual Average Outdoor PM2.5Threshold    Minimum Air Filtration Level (PM2.5 removal)   
23 µg/m³ or less    ≥80% (e.g., MERV 12 or M6)     
24–39 µg/m³    ≥90% (e.g., MERV 14 or F8)     
40 µg/m³ or greater    ≥95% (e.g., MERV 16 or E10)
</t>
  </si>
  <si>
    <t xml:space="preserve">The following requirements are met:
  • Canopy hoods have side or partial panels, when allowable by code
  • Type II hood overhangs and setbacks comply with ASHRAE 154-2011 (Table 3 - Minimum Overhang Requirements for Type II Hoods) on all open sides, measured in the horizontal plane from the inside edge of the hood to the edge of the top horizontal surface of the appliance
  • The vertical distance between the front lower lip of the hood and the cooking surface is less than or equal to 4 ft
  • Makeup air velocity near (or directed at) the hood is less than 75 fpm
  • Replacement air introduced directly into the exhaust hood cavity does not exceed 10% of the hood exhaust airflow rate
  • At least 50% of the air that replaces the exhaust air is conditioned transfer air, rather than makeup air
  • Appliances are grouped under exhaust hoods according to effluent production and associated ventilation requirements, as specified in ASHRAE 154-2011, per hood type (defined by the classifications used in ASHRAE 154-2011 for light, medium, heavy and extra-heavy appliance duty levels)
  • Appliances have a rear seal between the appliance and the wall, when allowable by code
  • Appliances located at the end of a cook line requiring exhaust airflow rates greater than 300 cfm/ft have a full side panel or an end wall
</t>
  </si>
  <si>
    <t xml:space="preserve">Information about the air quality measured in Part 1 of this feature is made available to occupants as follows:
  • Data are presented through one of the following:    
      •  Display screens prominently positioned at a height of 3.6–5.6 ft with at least one display per 3500 f of regularly occupied space.     
      •  Hosted on a website or phone application accessible to occupants. Signs are present indicating where the data may be accessed at a density of at least one sign per 3500 f of regularly occupied space.
  • Data presented include one of the following:    
      •  Concentrations of the parameters measured.    
      •  Qualitative results of air quality (e.g., colored-coded levels).
</t>
  </si>
  <si>
    <t>Meet these requirements in non-leased spaces.  To earn an additional point, also measure environmental parameters in all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</si>
  <si>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Option 2: Window operation
Indicator lights at windows (at least one per room with windows) cue occupants when the conditions outside are suitable for opening windows:
  • PM2.5: 15 µg/m³ or lower.
  • Dry-bulb temperature: within 15 °F of indoor air temperature setpoint.
  • Relative Humidity: 65% or lower.
</t>
  </si>
  <si>
    <t xml:space="preserve">Option 1: Outdoor air measurement
The following requirement is met:
  • Outdoor levels of PM2.5, temperature and humidity are monitored at intervals of at least once per hour, based on a data-gathering station located within 2.5 mi of the building. This monitoring system may be operated by the project or by another entity (e.g., a government).
</t>
  </si>
  <si>
    <t xml:space="preserve">Option 2: Personalized ventilation system
For at least 50% of workstations, the following requirements are met:
  • Outdoor air is supplied in the breathing zone, with an airspeed of no greater than 50 fpm at the occupant's head
  • The return air diffusers are located more than 9.8 ft above the floor
</t>
  </si>
  <si>
    <t xml:space="preserve">Option 3: Enhanced natural ventilation
For naturally ventilated projects, the following requirement is met:
  • Implement an engineered natural ventilation system that is sufficient to keep CO2 levels in the breathing zone of all regularly occupied spaces below the specified thresholds at the maximum intended occupancies:   
 	Tier 	Threshold 	  	Threshold 	Points 
 	1 	900 ppm 	OR 	500 ppm above outdoor levels 	 1   
 	2 	750 ppm 	OR 	350 ppm above outdoor levels 	 2
</t>
  </si>
  <si>
    <t xml:space="preserve">Option 2: Demand control ventilation
For mechanically ventilated projects, the following requirements are met in at least 90% of regularly occupied spaces:
  • A demand-controlled ventilation (DCV) system regulates the outdoor air ventilation rate to keep CO2 levels less than the thresholds specified in the table below, at the maximum intended occupancy:    
 	Tier 	Threshold 	  	Threshold 	Points 
 	1 	900 ppm 	OR 	500 ppm above outdoor levels 	    1   
 	2 	750 ppm 	OR 	350 ppm above outdoor levels 	 2
  • Carbon dioxide is measured at the return air diffusers or in the breathing zone at least 3.3 ft away from doors, windows, air supply diffusers or occupants. At least one sensor is used for each occupancy zone (or per air handling unit, if a single zone is served by multiple air handling units). If the occupancy density/pattern/usage is substantially different in two adjacent areas, each area must be considered a separate zone.
</t>
  </si>
  <si>
    <t xml:space="preserve">Option 1: Increased air supply
For mechanically ventilated projects, the following requirement is met in all occupiable spaces:
  • Exceed outdoor air supply rates described in ASHRAE 62.1-2010 by the percentages shown in the table below: 
 	Tier 	Thresholds 	Points 
130% 	 1   
260% 	 2
</t>
  </si>
  <si>
    <t xml:space="preserve">The following requirement is met:
  • Projects comply with the thresholds specified in the table below: 
 	Tier 	Particulate Matter Thresholds 	Points 
 	1 	PM2.5: 12 µg/m³ or lower  PM10: 30 µg/m³ or lower 	1 
 	2 	PM2.5: 10 µg/m³ or lower  PM10: 20 µg/m³ or lower 	2
</t>
  </si>
  <si>
    <t xml:space="preserve">Option 2: No applicable outdoor spaces
The following spaces are not present in the project:
  • Decks, patios, balconies, rooftops and other occupiable outdoor areas above ground level.
  • Doors that open to the exterior.
</t>
  </si>
  <si>
    <t xml:space="preserve">Option 2: Mechanical ventilation
For regularly occupied spaces at or below grade, the following requirement is met:
  • All regularly occupied spaces at or below grade meet Feature A03, Part 1, Option 1.
</t>
  </si>
  <si>
    <t xml:space="preserve">Option 1: Radon testing
For regularly occupied spaces at or below grade, the following requirement is met:
  • The radon is 0.15 Bq/L [4 pCi/L] or lower, as tested by a professional demonstrated not to have a conflict of interest with the WELL project. One test is conducted per 25,000 f of regularly occupied space at or below grade.
</t>
  </si>
  <si>
    <t xml:space="preserve">The following thresholds are met:
  • Carbon monoxide: 34 mg/m³ [30 ppm] or lower
  • Ozone: 100 µg/m³ [51 ppb] or lower
</t>
  </si>
  <si>
    <t xml:space="preserve">The following thresholds are met in occupiable spaces:
  • Carbon monoxide: 10 mg/m³ [9 ppm] or lower
  • Ozone: 100 µg/m³ [51 ppb] or lower
</t>
  </si>
  <si>
    <t xml:space="preserve">Option 2: VOC monitoring
The following requirements are met:
  • Sensors to measure total VOC at least once per hour (with accuracy 25% at 500 µg/m³) are installed with a density of at least one per every 3,500 f.
  • Data covering at least the previous one month demonstrate total VOC levels of 500 µg/m³ or lower for at least 90% of regularly occupied hours for all sensors.
  • The total VOC sensor conversion factor from ppb to mass concentration (µg/m³) and the included gas mixture / reference gas used to calculate the conversion factor is provided by the manufacturer.
</t>
  </si>
  <si>
    <t>Notes</t>
  </si>
  <si>
    <t>Implement Ultraviolet Treatment for HVAC Surfaces</t>
  </si>
  <si>
    <t>Provide Bathroom Accommodations</t>
  </si>
  <si>
    <t>W08.4</t>
  </si>
  <si>
    <t>Provide Handwashing Supplies and Signage</t>
  </si>
  <si>
    <t>S06.1</t>
  </si>
  <si>
    <t>S06</t>
  </si>
  <si>
    <t>S06.2</t>
  </si>
  <si>
    <t>S09ß.1</t>
  </si>
  <si>
    <t>S09ß</t>
  </si>
  <si>
    <t>Implement a Hearing Health Conservation Program</t>
  </si>
  <si>
    <t>Select Preferred Cleaning Products</t>
  </si>
  <si>
    <t>C04.2</t>
  </si>
  <si>
    <t>C06.4</t>
  </si>
  <si>
    <t>Support Community Immunity</t>
  </si>
  <si>
    <t>C15ß.4</t>
  </si>
  <si>
    <t>Establish Health Entry Requirements</t>
  </si>
  <si>
    <t>C18ß.1</t>
  </si>
  <si>
    <t>I01.1</t>
  </si>
  <si>
    <t>Propose Innovation</t>
  </si>
  <si>
    <t>I01.2</t>
  </si>
  <si>
    <t>I01.3</t>
  </si>
  <si>
    <t>I01.4</t>
  </si>
  <si>
    <t>I01.5</t>
  </si>
  <si>
    <t>I01.6</t>
  </si>
  <si>
    <t>I01.7</t>
  </si>
  <si>
    <t>I01.8</t>
  </si>
  <si>
    <t>I01.9</t>
  </si>
  <si>
    <t>I01.10</t>
  </si>
  <si>
    <t>I02.1</t>
  </si>
  <si>
    <t>I03.1</t>
  </si>
  <si>
    <t>I04.1</t>
  </si>
  <si>
    <t>I05.1</t>
  </si>
  <si>
    <t>I06ß.1</t>
  </si>
  <si>
    <t>I06ß</t>
  </si>
  <si>
    <t>Carbon Inventory</t>
  </si>
  <si>
    <t>I06ß.2</t>
  </si>
  <si>
    <t>Carbon Reduction Goal</t>
  </si>
  <si>
    <t>I06ß.3</t>
  </si>
  <si>
    <t>Carbon Reduction</t>
  </si>
  <si>
    <t>I06ß.4</t>
  </si>
  <si>
    <t>Carbon Neutral</t>
  </si>
  <si>
    <t>+1</t>
  </si>
  <si>
    <t xml:space="preserve">Option 2: Modified thresholds in polluted regions
For projects where the annual average outdoor PM2.5 level is 35 &amp;micro;g/m3 or higher, the following thresholds are met:
  • PM2.5: 25 &amp;micro;g/m³ or lower
  • PM10: 50 &amp;micro;g/m3 or lower.10
</t>
  </si>
  <si>
    <t xml:space="preserve">Certification note: Projects pursuing this strategy are limited in WELL Certification level to GOLD, regardless of total points achieved.
</t>
  </si>
  <si>
    <t xml:space="preserve">Option 3: Dynamic thresholds in polluted regions
For projects where the annual average outdoor PM2.5 level is 35 &amp;micro;g/m3 or higher, the following thresholds are met:
  • PM2.5 less than or equal to 30% of the 24- or 48-hour average of outdoor levels on the day(s) of performance testing.
  • PM10 less than or equal to 30% of the 24- or 48-hour average of outdoor levels on the day(s) of performance testing.
</t>
  </si>
  <si>
    <t xml:space="preserve">Option 2: Dynamic thresholds in polluted regions
For projects where the annual average outdoor PM2.5 level is 35 &amp;micro;g/m3 or higher, the following thresholds are met:
  • PM2.5 equal to 30% of the 24- or 48-hour average of outdoor levels on the day(s) of performance testing.
  • PM10 equal to 30% of the 24- or 48-hour average of outdoor levels on the day(s) of performance testing.
</t>
  </si>
  <si>
    <t>Certification note: Projects pursuing this strategy are limited in WELL Certification level to SILVER, regardless of total points achieved.
Note: The World Health Organization&amp;rsquo;s Global Urban Ambient Air Pollution Database may be consulted to view outdoor air quality levels, available at http://www.who.int/phe/health_topics/outdoorair/databases/cities/en/</t>
  </si>
  <si>
    <t>A01.5 Measure Air Parameters</t>
  </si>
  <si>
    <t xml:space="preserve">The following requirements are met:
  • The pollutants listed in Parts 1-3 of this feature are measured in occupiable spaces at intervals no longer than once per year, and the results are submitted annually through the WELL digital platform.
  • The number and location of sampling points for on-going monitoring complies with the requirements outlined in the Performance Verification Guidebook.
</t>
  </si>
  <si>
    <t xml:space="preserve">Option 1: No smoking signage
Smoking and the use of e-cigarettes is prohibited in the following areas, with permanently mounted signage present to clearly communicate the ban:
  • Outdoors at ground level within 25 ft (or the maximum extent allowable by local codes) of all entrances, operable windows and building air intakes Signage is present to clearly communicate the ban. In outdoor areas within the project boundary that allow smoking (if any), signs are placed along walkways (not more than 100 ft between signs) that describe the hazards of smoking
  • On decks, patios, balconies, rooftops and other occupiable outdoor areas above ground level.
</t>
  </si>
  <si>
    <t xml:space="preserve">The following requirement is met:
  • Project meets one of the below:   	  
      •  At least 75% of the regularly occupied spaces have operable windows that provide access to outdoor air. 	  
      •  For each floor, the openable window area is at least 4% the area of the occupiable space.
</t>
  </si>
  <si>
    <t>Note: The World Health Organization&amp;rsquo;s Global Urban Ambient Air Pollution Database may be consulted to view outdoor air quality levels, available at https://whoairquality.shinyapps.io/AmbientAirQualityDatabase/</t>
  </si>
  <si>
    <t xml:space="preserve">Option 1: Sensor requirements
The following requirements are met:
  • The project deploys monitors that measure at least three of the following parameters:    
      •  PM2.5 or PM10 (accuracy 25% at 50 μg/m³).    
      •  Carbon dioxide (accuracy 10% at 750 ppm).     
      •  Carbon monoxide (accuracy 1 ppm at values between 0 and 10 ppm).    
      •  Ozone (accuracy 10 ppb at values between 0 and 100 ppb).    
      •  Nitrogen dioxide (accuracy 20 ppb at values between 0 and 100 ppb).    
      •  Total VOCs (accuracy 25% at 500 μg/m³).    
      •  Formaldehyde (accuracy 20 ppb at values between 0 and 100 ppb).
  • Monitor density is at least one sensor per 3500 f of occupiable space. Monitors are sited at locations compliant with the following requirements:   	  
      •  3.6-5.6 ft above the finished floor at locations where occupants would typically be seated or standing. 	  
      •  At least  3.3 ft away from doors, operable windows and air supply/exhaust outlets.
  • Measurements are taken at intervals of no longer than 10 minutes for carbon dioxide and no longer than one hour for other pollutants.
</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</si>
  <si>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t>
  </si>
  <si>
    <t xml:space="preserve">Option 1: Building entry design
For all regularly used entrances that have pedestrian traffic to the building surroundings (not including balconies or terraces), the following design features are present:
  • The building includes an entryway system composed of grilles, grates, slots or rollout mats or removable carpet tiles that are at least the width of the entrance and 10 ft long in the primary direction of travel (sum of indoor and outdoor length)
  • One of the below is in place to slow the movement of air from outdoors to indoors:      	  
      •  Building entry vestibule with two typically closed doorways.  	  
      •  Revolving entrance doors.  	  
      •  For buildings whose entrance is outside of the project boundary or that are located in a building whose entrance lobby is not regularly occupied, at least three typically shut doors that separate an occupiable space within the project boundary from the outdoors.
</t>
  </si>
  <si>
    <t xml:space="preserve">Option 2: Low-emission combustion sources
Equipment used by the project for heating, cooling, water heating, process heating or power generation (including back-up, if used for more than 200 hours per year) meets some combination of the following requirements:
  • Comply with California’s South Coast Air Quality Management District emission rules for pollution
  • Are electric.
  • Are supplied by district heating or cooling.
</t>
  </si>
  <si>
    <t xml:space="preserve">Option 2: Water quality monitoring
The following requirements are met:
  • Piped water is delivered to drinking water dispensers.
  • Water  is tested quarterly in drinking water dispensers and meets the following thresholds. If any sample exceeds these thresholds, remediation and  re-testing occur within a month:                                  
      •  Turbidity  is 1.0 NTU, FTU or FNU or less.  
      •  pH  is between 6.5 and 9.0 (between 5.5 and 9 if a reverse osmosis system is installed at the point of use).  
      •  Total  Dissolved Solids (TDS) are 500 mg/L or less.  
      •  Total  Chlorine is 5 mg/L or less.  
      •  Residual  (free) Chlorine is 5 mg/L or less.  
      •  Total  Coliforms are not detected in a 100 ml sample. Testing is required only if  residual chlorine is not detected.  
      •  Lead  is 10 µg/L or less. Sampling frequency can be reduced to once per year if  results are below detection limits in two consecutive samples.  
      •  Copper  is 2 mg/L or less. Sampling frequency can be reduced to twice a year if results  are below 0.1 mg/L in two consecutive samples; testing is no longer required if four  consecutive samples are below this threshold.
  • The number and location of sampling points for on-going monitoring complies with the requirements outlined in the Performance Verification Guidebook. For pH, use sampling locations and frequency set for residual chlorine.
  • All  test results are submitted annually through the WELL digital platform.
</t>
  </si>
  <si>
    <t>Note: Projects are not required to provide information on the individuals assigned to perform the key roles determined in the safety plan. This feature is a beta strategy and has an additional documentation requirement (beta feature feedback form). The feedback form supports IWBI in developing new features that are effective and applicable to projects around the world.</t>
  </si>
  <si>
    <t xml:space="preserve">Foods and beverages are sold or provided by (or under contract with) the project owner on a daily basis and meet the following requirements:
  • Beverages do not contain more than 25 g of sugar per container or  serving
  • At least 25% of beverages contain no sugar per container or  serving, or drinking water is available at no cost.
  • No non-beverage food item (except whole fruit) contains more than  25 g of sugar per serving
</t>
  </si>
  <si>
    <t xml:space="preserve">Grain-based foods are sold or provided by (or under contract with) the project owner on a daily basis and meet the following requirements:
  • In at least 50% of grain-based foods (foods that have a grain  flour as the first ingredient or that contain ≥30% grain ingredients), a whole  grain is the first ingredient
  • If both whole grain and refined grain options are available, whole  grain options do not cost more than their refined grain counterparts (i.e.,  brown rice does not cost more than white rice).
</t>
  </si>
  <si>
    <t>Note: Projects must have at least one whole grain option at each food outlet (if grain-based foods are sold or provided) but the 50% calculation may be considered across the entire food service operation (per food category or total number of grain-based foods).</t>
  </si>
  <si>
    <t xml:space="preserve">Option 1: Artificial ingredient phase out
Foods and beverages are sold or provided by (or under contract with) the project owner on a daily basis and meet the following requirements:
  • The project phases out (over a maximum of three years) the use, sale and provision of foods and beverages containing the following artificial ingredients: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olestra  		  		 
  			 	Preservatives  			 	sodium nitrate, sodium nitrite, potassium bromate, potassium iodate, propyl gallate, BHA (butylated hydroxyanisole), BHT (butylated hydroxytoluene), TBHQ, sodium benzoate  		  		 
  			 	Fats &amp;amp; Oils  			 	BVO (brominated vegetable oil), partially hydrogenated oil
  • Foods and beverages are clearly labeled on packaging, nearby menus or signage to indicate whether they contain artificial ingredients listed in the table above.
</t>
  </si>
  <si>
    <t xml:space="preserve">Option 2: Artificial ingredient restriction
The following requirements are met:
  • All foods and beverages sold or provided by (or under contract with) the project owner on a daily basis do not contain artificial ingredients listed in the table below: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olestra  		  		 
  			 	Preservatives  			 	sodium nitrate, sodium nitrite, potassium bromate, potassium iodate, propyl gallate, BHA (butylated hydroxyanisole), BHT (butylated hydroxytoluene), TBHQ, sodium benzoate  		  		 
  			 	Fats &amp;amp; Oils  			 	BVO (brominated vegetable oil), partially hydrogenated oil
</t>
  </si>
  <si>
    <t xml:space="preserve">Meals are sold or provided by (or under contract with) the project owner on a daily basis and include main dish options that meet each of the following criteria:
  • Do not contain peanut.
  • Do not contain gluten.
  • Do not contain dairy.
  • Do not contain egg.
  • Do not contain animal, seafood or dairy products.
  • Do not contain animal or seafood products, except for eggs and dairy.
</t>
  </si>
  <si>
    <t xml:space="preserve">Foods and beverages are sold or provided by (or under contract with) the project owner and all foods and beverages are clearly labeled at point-of-decision on packaging, menus or signage to indicate if they contain the following common food allergens:
  • Peanut
  • Fish
  • Shellfish
  • Soy
  • Milk
  • Egg
  • Wheat
  • Tree nuts
  • Gluten
</t>
  </si>
  <si>
    <t xml:space="preserve">Option 1: Sustainable sourcing
Foods and beverages are sold or provided by (or under contract with) the project owner on a daily basis and the total product line meets the following criteria:
  • At least 50% of the total produce line (fruits and vegetables)  is certified organic
  • At least 25% of the total animal product line (meat, seafood, egg  and dairy products) is certified organic, Certified Humane® or certified  by a GSSI-recognized Seafood Certification Scheme
</t>
  </si>
  <si>
    <t>Meet these requirements in the whole building. Projects pursuing Feature L03, Option 4 to achieve this feature are required to have access to at least 10% of leased spaces for testing (identified by the project). Projects pursuing daylighting options are required to meet the requirements in each floor or for each tenant, whichever is smaller. If finishes have not finalized, projects may use the following default surface reflectances:      	  
      •  Ceilings: 80%  	  
      •  Floors: 20%  	  
      •  Walls: 50%      The entire floorplate, except circulation areas in non-leased spaces, is to be considered regularly occupied.</t>
  </si>
  <si>
    <t xml:space="preserve">Option 2: Interior layout
One of the following requirements is met:
  • At least 30% of the regularly occupied area is within a 20 ft horizontal distance of envelope glazing in each floor.
  • Common spaces have unassigned seating and can accommodate at least 15% of regular occupants at any given time. At least 70% of all seating in the spaces is within a 16 ft horizontal distance of envelope glazing.
</t>
  </si>
  <si>
    <t xml:space="preserve">Option 3: Building design
One of the following requirements is met:
  • The envelope glazing area is no less than 7% of the regularly occupied floor area for each floor level.
  • The floor plate is no more than 65 ft between opposite walls that each have transparent envelope glazing, and there are no opaque obstructions higher than 3.2 ft within a 20 ft horizontal distance of the transparent envelope glazing.
</t>
  </si>
  <si>
    <t xml:space="preserve">Option 2: Predetermined light levels
The  following requirements are met:
  • More than 50% of the occupants are under the age of 65.
  • At least 90% of the project area is comprised of the following space types and meets the associated illuminance thresholds:      	  
      •    	Offices, conference rooms and classrooms: minimum 30 fc at task surface.8  	  	  
      •    	Lobby, atrium and transition (including corridor and outdoor pathways): minimum 10 fc at floor level.8  	  	  
      •    	Storage spaces: minimum 10 fc at floor level.8  	  	  
      •    	Dining, Lounge and Restrooms: minimum 10 fc at task surface.8
</t>
  </si>
  <si>
    <t xml:space="preserve">The following requirements are met:
  • All computer monitors can be positioned by the user (monitor height, viewing angle, horizontal distance), through one or more of the following:   	  
      •  Monitors with built-in height and angle adjustment 	  
      •  Monitor stands or arms that allow height, angle and horizontal adjustment
  • All laptops meet one of the following requirements:   	  
      •  The laptop is paired with an external keyboard, mouse and stand such that the laptop screen can be positioned by the user (height, viewing angle, horizontal distance) 	  
      •  The laptop is used with an external monitor that meets Option 1
</t>
  </si>
  <si>
    <t xml:space="preserve">The following  requirements are met:
  • Showers with changing facilities are available in a quantity listed below within a 650 ft walk  distance of the project boundary 
 	Regular Occupants (age 12 or older)   	Required Number of Showers   
 	0 - 100     	One     
 	101 - 999     	One plus one for every 150 occupants above 100     
 	1,000 – 4,999     	Eight plus one for every 500 occupants above 1,000     
 	5,000 + occupants     	16 plus one for every 1,000 occupants above 5,000
  • At least five lockers are available for every shower. Lockers are co-located (i.e., in the same area/room, not on separate floors) with shower facilities.
</t>
  </si>
  <si>
    <t>Beta Feature Feedback Form</t>
  </si>
  <si>
    <t xml:space="preserve">Option 1: Performance verified environmental conditions
The following requirements are met, as applicable:
  • Mechanically  conditioned regularly occupied spaces meet one of the following thermal comfort  conditions 
 	PMV Range 	Percentage of Occupied Hours 	Percentage of Regularly Occupied Spaces 	Other Requirements 
 	+/- 0.5     	For at least 90%     	At least 90%     	N/A     
 	+/- 1.0     	For at least 98%     	At least 95%    At least two points in either Feature T03, Feature T04 or in combination
  • Naturally  conditioned regularly occupied spaces meet all the following conditions 
 Prevailing Mean Outdoor Temperature, tpma(out)    Indoor Operative TemperatureNotes 
Minimum    50 °F    tpma(out) × 0.31 + 47.9 °F    N/A     
Maximum    92 °F    tpma(out) × 0.31 + 60.5 °F    Occupant-controlled elevated air speed may be used to increase this maximum per ASHRAE 55-2013
  • Mixed-mode-conditioned spaces meet the requirements for both mechanically and naturally conditioned spaces, when each is in operation
</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</si>
  <si>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</si>
  <si>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    Projects undergoing recertification which were previously awarded Feature T06 must consider all data collected since the previous certification.</t>
  </si>
  <si>
    <t>T01.2 Measure Thermal Parameters</t>
  </si>
  <si>
    <t xml:space="preserve">Option 1: Annual testing
The following requirements are met:
  • The dry-bulb temperature, relative humidity, air speed (only for projects that use elevated air speed method) and mean radiant temperature are measured in regularly occupied spaces at intervals no longer than twice per year (including once in June, July or August and once in December, January or February), and the results are submitted annually through the WELL digital platform.
  • The number and location of sampling points comply with the requirements outlined in the Performance Verification Guidebook.
</t>
  </si>
  <si>
    <t xml:space="preserve">All regular occupants can warm their individual environment through one or more of the following:
  • A user-adjustable thermostat connected to the building’s mechanical heating system. The room or thermal zone controlled by the thermostat may not be regularly occupied by more than one person
  • Electric parabolic space heater
  • Electric heated chair or footwarmers
  • Blankets. Shared blankets that have been used are washed or disinfected at least weekly
  • Any other solution capable of affecting a PMV change of +0.5 within 15 minutes from activation, without changing PMV for other occupants
</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</si>
  <si>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</si>
  <si>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requirements are met:
  • Background noise levels are measured over a period of five minutes and average sound pressure levels do not exceed the following thresholds, as applicable:      	 		 
 			 	 			Tier 			 			 			Sound Pressure Level (SPL) 			 			 	Category 4 			 	Category 3 			 	 			Category 2 			 			 	 			Category 1 			 			 	Points: 		 		 
 			 			1 			 			 			Average SPL (Leq) 			 			 	 			dBA 			 			 	55 			 	50 			 	45 			 	40 			 1 		 		 
 			 	 			dBC 			 			 	75 			 	70 			 	65 			 	60 		 		 
 			 			Max SPL (LMax) 			 			 	 			dBA 			 			 	65 			 	60 			 	55 			 	50 		 		 
 			 	 			dBC 			 			 	85 			 	80 			 	75 			 	70 		 		 
 			 			2 			 			 			Average SPL (Leq) 			 			 	 			dBA 			 			 	50 			 	45 			 	40 			 	35 			 3 		 		 
 			 	 			dBC 			 			 	70 			 	65 			 	60 			 	55 		 		 
 			 			Max SPL (LMax) 			 			 	 			dBA 			 			 	60 			 	55 			 	50 			 	45 		 		 
 			 	 			dBC 			 			 	80 			 	75 			 	70 			 	65
</t>
  </si>
  <si>
    <t xml:space="preserve">Newly installed interior wet-applied paints, coatings, adhesives, sealants and finished poured floorings used inside the building envelope (minimum 10 distinct products or applied to at least 10% of project area) meet the following:
  • All products are tested to meet methods and thresholds established in one of the following standards and/or regulations for VOC content:  
      •  SCAQMD Rule 1168 (Adhesives and Sealants, 2017).  
      •  GB 33372-2020 (Adhesives).   
      •  2019 CARB SCM for Architectural Coatings  
      •  EU Ecolabel for indoor and outdoor paints and varnishes.    
      •  HJ 2537-2014 (Paints).  
      •  Any other standard listed in the ‘VOC content evaluation’ section of the ‘Low-Emitting Materials’ credit of the LEED v4.1 standard
  • At least 75% of products (by surface area or volume) are tested by a third-party laboratory to meet testing methods and thresholds established in one of the following standards and/or regulations for VOC emissions:   	  
      •  California Department of Public Health (CDPH) Standard Method v1.2. 	  
      •  AgBB  	  
      •  European Union LCI VOC threshold following EN 16516-1:2017 testing methods.
</t>
  </si>
  <si>
    <t xml:space="preserve">Products within one or more categories and corresponding thresholds in Table 1 meet one of the following compliance requirements, earning points as shown in Table 2: Table 1: 
 	Product Category (from Appendix X1) 	Threshold for Compliance 
 	Flooring 	90% of cost or surface area 
 	Furniture, millwork and fixtures 	75% by cost 
 	Insulation, ceiling and wall panels 	75% by cost or surface areaTable 2: 
 	Tier 	Achievement 	Points 
1One compliant product category 	1 
2At least two compliant product categories2
  • Tested per methods and VOC emission thresholds established in one of the following:   	  
      •  California Department of Public Health (CDPH) Standard Method v1.2. 	  
      •  AgBB  	  
      •  European Union LCI VOC threshold following EN 16516-1:2017 testing methods. 	  
      •  ANSI/BIFMA e3-2014, sections 7.6.1 or 7.6.2 (Furniture).
  • Made exclusively with one or a combination of (without organic additives): metal (including powder-coated, plated and anodized materials), untreated wood, glass, ceramic, concrete or stone.
  • If custom-made or refurbished, wet-applied and wood-based materials used in fabrication or refurbishing meet the following:   
      •  All paints, coatings, sealants and adhesives applied to the product are verified as low-VOC emitting by one of the applicable standards listed in Part 1.   
      •  All composite wood panels, including medium-density fiberboard, plywood and particle wood panels meet the ‘Formaldehyde emissions evaluation’ criterium of the ‘Low-Emitting Materials’ credit of the LEED v4.1 standard or meet one of the following: US EPA TSCA Title VI, Europe E1, Japan Four-star.
  • Installed for at least 6 months before project registration or manufactured and unmodified at least one year before project registration.
</t>
  </si>
  <si>
    <t xml:space="preserve">At least 15 distinct products (furniture, flooring, insulation, wet-applied products, ceiling and wall assemblies and systems), as defined in Appendix X1, are certified under one of the following programs:
  • Cradle to Cradle Certified™ products with a Silver, Gold or Platinum level in the Material Health category or products with a Silver, Gold or Platinum level Material Health Certificate from the Cradle to Cradle Products Innovation Institute
  • Living Product Challenge, Materials and Health &amp;amp; Happiness Petals or Living Product Certification, operated by the International Living Future Institute
  • Global GreenTag Product Health Declaration, with a GreenTag HealthRATE&amp;trade; mark at SilverHEALTH, GoldHEALTH or PlatinumHEALTH level, operated by Global GreenTag Intl. Pty Ltd
</t>
  </si>
  <si>
    <t xml:space="preserve">The following requirements are met:
  • At least two  of the following are available to all employees and students at no cost:   
      •                                  Education  or awareness efforts on mental health and well-being, offered quarterly, either  in-person or virtually (e.g., webcast on stress management, presentation on  mindfulness, email on healthy sleep habits)    
      •                                  Trainings or  courses related to mental health and well-being, offered annually, either  in-person or virtually (e.g., Mental Health First Aid, stress management  training)     
      •                                  Mindfulness  or restorative programming, offered weekly, either in-person or virtually  (e.g., ongoing access to guided meditation application, weekly yoga classes)    
      •                                  Policy  that establishes healthy working hours, outlining the maximum hours to be  worked per 24-hour and seven-day period    
      •                                  Dedicated  space for restoration and relaxation, with an accompanying policy permitting breaks  during work or school hours
  • Annual communication (e.g., email, online module, in-person training) is provided to all employees and students, and onboarding communications are provided to all new employees and students, specifically addressing all mental health and well-being benefits, resources and programs available through the project or organization.
</t>
  </si>
  <si>
    <t xml:space="preserve">The following requirements are met, as applicable:
  • For all employees:      	  
      •  A minimum of 11 consecutive hours off from work per 24-hour period.13,14  	  
      •  A minimum of 24 consecutive hours off from work per 7-day period.14  	  
      •  For employees who engage in shift work, work and communications are expected only for the duration of the employee&amp;#39;s shift, and employees are provided a minimum 48-hour advance notice of shift changes.15  	  
      •  For employees who do not engage in shift work, work and communications are expected only during the organization&amp;rsquo;s business hours in the local time zone.13,16
  • For all eligible employees:      	  
      •  A minimum of 20 days of paid time off per calendar year (not including designated sick days or standard paid holidays).14  	  
      •  Work and communications are not required and are discouraged during paid time off.5  	  
      •  Sick, vacation, floating holiday, personal, rollover and all other employer-provided days off from work are clearly defined, addressing accrual policy, cap on rollover days allowed and date by when rollover days must be used.
  • For students in secondary schools, the school day starts no earlier than 8:30 a.m.17
</t>
  </si>
  <si>
    <t xml:space="preserve">The following requirements are met:
  • A risk assessment is undertaken to address at minimum the following:   	  
      •  Identify project assets (e.g., employees, facilities). 	  
      •  Establish a process for occupants or groups who may be more vulnerable (e.g., older adults, people with disabilities, pregnant women, children) to confidentially identify specific needs they may have during an emergency 	  
      •  Evaluate potential impacts of relevant hazards and identify high-risk hazards. 	  
      •  Determine emergency management planning priorities.
  • An emergency management plan is in place outlining response in the case of emergency situations within the building or surrounding community, addressing at minimum the following hazards:   	  
      •  Natural (e.g., flood, tsunami, wildfire, earthquake, heatwave). 	  
      •  Fire. 	  
      •  Health (e.g., acute medical emergency, infectious disease pandemic). 	  
      •  Technological (e.g., power loss, chemical spill, explosion). 	  
      •  Human-caused (e.g., civil unrest, active shooter, terrorism).
  • The emergency management plan meets the following requirements:   	  
      •  Incorporates annual (at minimum) inventory and maintenance of building emergency response resources (e.g., first aid kits, automated external defibrillators (AEDs), emergency notification system, personal protective equipment) and operations capabilities (e.g., backup power, remote management systems). 	  
      •  Includes a list of specialized personnel that is updated annually (at minimum) and includes roles and contact information of the emergency response team 	  
      •  Plan is reviewed and updated (as needed) on an annual basis and is easily accessible to all regular occupants.
  • Regular occupants are provided education and training on emergency preparedness and response, including the following:   	  
      •  Communications about the emergency management plan and related resources, including guidance by relevant local-, state-, regional- or global-level emergency response agencies (e.g., WHO, government emergency management agency or equivalent), annually (at minimum), to employees during new employee onboarding and during an emergency event. 	  
      •  Practice drills or other operations-based or discussion-based exercises conducted annually (at minimum) for each high-risk hazard identified in the risk assessment, and conducted every two years (at minimum) for other hazards covered under the emergency management plan
</t>
  </si>
  <si>
    <t xml:space="preserve">Option 1: Short-term sick leave
Employers provide a short-term  sick leave policy for all eligible employees, distinct from family and parental leave, that includes the following:
  • At least one of the following is offered through a flat rate or annual accrual, during any 12-month period for any health condition:      	  
      •  At least 10 days of sick leave are paid at 50% or higher of the employee&amp;rsquo;s full salary or wages.  	  
      •  At least 20 days of combined paid time off and sick leave. Projects using a blended policy are not eligible to pursue Feature M06 Part 1.
  • Statement that discourages employees from coming into work when  they feel sick, and from doing work while on sick leave
</t>
  </si>
  <si>
    <t xml:space="preserve">The project identifies an immunization relevant to the target population and implements an immunization program which includes the following:
  • Makes the vaccine available to regular occupants on at least an annual basis at no cost through either:  
      •  An on-site vaccine clinic or program  
      •  An off-site vaccination clinic or program (e.g., free community clinic, access through health care providers) and, for employees (as applicable), paid time during the workday to receive the vaccine
  • For employees, as applicable, at least one day of paid leave for recovery or sick leave following vaccination.22
  • A campaign that addresses the following:  
      •  Provides regular occupants information on how the project facilitates vaccine availability  
      •  Encourages or incentivizes, through monetary or non-monetary methods, regular occupants to receive the vaccine  
      •  Educates regular occupants on the health reasons to receive the vaccine
</t>
  </si>
  <si>
    <t xml:space="preserve">Option 2: Emergency training and personnel
At least two of the following  are in place:
  • Emergency response team for medical emergencies, including at  least one certified medical professional, first responder or other qualified personnel who has received emergency medical training (e.g., Emergency Medical Technician, paramedic, police, fire service, individuals  certified in advanced first aid) present within the building during regular business hours
  • Security or crisis response team for  human-caused disruptions (e.g., active shooter, civil unrest).
  • Annual availability to  regular occupants of a certified training course on CPR, first aid and  AED usage
  • Trainings to promote emergency preparedness available to regular occupants that address at least the following topics:      	  
      •  Creating evacuation or sheltering plans.  	  
      •  Building emergency kits, supplies and go-bags.  	  
      •  For residents, if applicable, planning communications with family or primary contacts in case of emergency.
</t>
  </si>
  <si>
    <t xml:space="preserve">Projects located in a region with heightened risk of infectious respiratory disease transmission defined by a public health authority (e.g., World Health Organization, local public health agency) require at least one of the following for all occupants (including visitors) to enter the space:
  • Proof of vaccination, including necessary boosters as applicable, for the disease of heightened risk.
  • Both of the following:   	  
      •   	Proof of negative diagnostic testing for the disease of heightened risk and, for eligible employees (as applicable), access to diagnostic testing at no cost. 	 	  
      •   	Face masks worn indoors by, at minimum, unvaccinated occupants. Face masks are available for all occupants
</t>
  </si>
  <si>
    <t/>
  </si>
  <si>
    <t>Measure Air Parameters</t>
  </si>
  <si>
    <t>Measure Thermal Parameters</t>
  </si>
  <si>
    <t>WELL Core projects have different point-values for parts and features than owner-occupied projects, based on the extent to which the requirements benefit all occupants within the project. Features that must be met for the whole building are generally worth more for WELL Core, while features with no or limited effect on tenants are generally reduced in value. 
Some features allow WELL Core projects to earn points for applying the feature outside of the leased space and earn an additional point for achieving the requirements for their tenants. In addition, some features allow projects -- where non-leased spaces makes up 40% or more of the project area -- to earn an additional point without extending requirements to other populations or spaces. Projects are only eligible for one additional point per feature. Further guidance on applicability and additional point-earning potential for WELL Core is provided in the digital standard. To view this guidance, be sure to select the “WELL Core” view in the digital standard.
To earn additional points, WELL Core projects should first meet the baseline requirements of the feature established in WELL Core guidance. The exception is projects that do not include the baseline occupant population or relevant project area within their scope; these projects may pursue the additional points in their scorecard without meeting the baseline feature requirement first (select the "additional point" in the scorecard and leave the "baseline point" listed in the dropdown blank).</t>
  </si>
  <si>
    <t>v2 Q4 2021</t>
  </si>
  <si>
    <t xml:space="preserve">Option 1: Acceptable thresholds
The following thresholds are met in occupiable  spaces:
  • PM2.5: 15 µg/m³ or lower
  • PM10: 50 µg/m³ or lower
</t>
  </si>
  <si>
    <t>For All Spaces except Commercial Kitchen SpacesIndustrial</t>
  </si>
  <si>
    <t>For Commercial Kitchen SpacesIndustrial</t>
  </si>
  <si>
    <t>For All Spaces</t>
  </si>
  <si>
    <t>For All Spaces except Dwelling Units</t>
  </si>
  <si>
    <t>For All Spaces except Commercial Kitchen Spaces</t>
  </si>
  <si>
    <t>For Commercial Kitchen Spaces</t>
  </si>
  <si>
    <t>For Commercial Kitchen SpacesCommercial Dining Spaces</t>
  </si>
  <si>
    <t>For All Spaces except Commercial Dining Spaces</t>
  </si>
  <si>
    <t>For All Spaces except Dwelling UnitsCommercial Kitchen Spaces</t>
  </si>
  <si>
    <t>For All Spaces except Industrial</t>
  </si>
  <si>
    <t>For All Spaces except Circulation Areas</t>
  </si>
  <si>
    <t>For Circulation Areas</t>
  </si>
  <si>
    <t>For Office Spaces</t>
  </si>
  <si>
    <t>For All Spaces except Dwelling UnitsRetail Spaces</t>
  </si>
  <si>
    <t>For All Spaces except Commercial Kitchen SpacesDwelling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</si>
</sst>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0">
    <font>
      <sz val="12"/>
      <color theme="1"/>
      <name val="Calibri"/>
      <family val="2"/>
      <scheme val="minor"/>
    </font>
    <font>
      <sz val="10"/>
      <color rgb="FF000000"/>
      <name val="Museo Sans 300"/>
    </font>
    <font>
      <sz val="11"/>
      <name val="Museo Sans 300"/>
    </font>
    <font>
      <sz val="11"/>
      <color theme="1" tint="0.34998626667073579"/>
      <name val="Museo Sans 300"/>
    </font>
    <font>
      <sz val="11"/>
      <color rgb="FF000000"/>
      <name val="Museo Sans 300"/>
    </font>
    <font>
      <sz val="10"/>
      <name val="Museo Sans 300"/>
    </font>
    <font>
      <sz val="10"/>
      <color theme="0" tint="-0.499984740745262"/>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11"/>
      <color rgb="FFAA7355"/>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1"/>
      <color rgb="FF31564C"/>
      <name val="Museo Sans 300"/>
    </font>
    <font>
      <sz val="10"/>
      <color rgb="FF31564C"/>
      <name val="Museo Sans 300"/>
    </font>
    <font>
      <sz val="12"/>
      <color theme="1"/>
      <name val="Calibri"/>
      <family val="2"/>
      <scheme val="minor"/>
    </font>
    <font>
      <sz val="11"/>
      <color theme="0"/>
      <name val="Museo Sans 300"/>
    </font>
    <font>
      <sz val="14"/>
      <color rgb="FF000000"/>
      <name val="Museo Sans 700"/>
    </font>
    <font>
      <b/>
      <sz val="11"/>
      <color theme="1" tint="0.34998626667073579"/>
      <name val="Museo Sans 300"/>
    </font>
    <font>
      <b/>
      <sz val="12"/>
      <color rgb="FF000000"/>
      <name val="Museo Sans 300"/>
    </font>
    <font>
      <b/>
      <sz val="11"/>
      <color theme="0"/>
      <name val="Museo Sans 700"/>
    </font>
    <font>
      <vertAlign val="superscript"/>
      <sz val="24"/>
      <color rgb="FF000000"/>
      <name val="Museo Sans 300"/>
    </font>
    <font>
      <sz val="14"/>
      <color rgb="FF000000"/>
      <name val="Museo Sans 300"/>
    </font>
    <font>
      <b/>
      <sz val="16"/>
      <color theme="1"/>
      <name val="Museo Sans 500"/>
    </font>
    <font>
      <sz val="14"/>
      <color theme="2" tint="-0.749992370372631"/>
      <name val="Museo Sans 300"/>
    </font>
    <font>
      <b/>
      <sz val="14"/>
      <color rgb="FF000000"/>
      <name val="Museo Sans 300"/>
    </font>
    <font>
      <sz val="14"/>
      <color theme="1"/>
      <name val="Museo Sans 500"/>
    </font>
    <font>
      <b/>
      <sz val="14"/>
      <color theme="1"/>
      <name val="Museo Sans 500"/>
    </font>
    <font>
      <i/>
      <sz val="14"/>
      <color theme="1"/>
      <name val="Museo Sans 500"/>
    </font>
    <font>
      <i/>
      <sz val="16"/>
      <color rgb="FF515150"/>
      <name val="Helvetica Neue"/>
      <family val="2"/>
    </font>
    <font>
      <sz val="16"/>
      <color rgb="FF515150"/>
      <name val="Helvetica Neue"/>
      <family val="2"/>
    </font>
    <font>
      <b/>
      <sz val="14"/>
      <color theme="1"/>
      <name val="MuseoSans-700"/>
    </font>
    <font>
      <b/>
      <u/>
      <sz val="14"/>
      <color theme="1"/>
      <name val="Museo Sans 500"/>
    </font>
    <font>
      <sz val="12"/>
      <color rgb="FF000000"/>
      <name val="Calibri"/>
      <family val="2"/>
    </font>
    <font>
      <sz val="8"/>
      <name val="Calibri"/>
      <family val="2"/>
      <scheme val="minor"/>
    </font>
  </fonts>
  <fills count="18">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theme="9" tint="0.79998168889431442"/>
        <bgColor indexed="64"/>
      </patternFill>
    </fill>
    <fill>
      <patternFill patternType="solid">
        <fgColor rgb="FFEBD4C9"/>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right style="thin">
        <color theme="1"/>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hair">
        <color theme="0" tint="-0.499984740745262"/>
      </left>
      <right style="hair">
        <color theme="0" tint="-0.499984740745262"/>
      </right>
      <top/>
      <bottom style="hair">
        <color theme="0" tint="-0.499984740745262"/>
      </bottom>
      <diagonal/>
    </border>
    <border>
      <left style="thin">
        <color indexed="64"/>
      </left>
      <right/>
      <top style="hair">
        <color theme="0" tint="-0.499984740745262"/>
      </top>
      <bottom/>
      <diagonal/>
    </border>
  </borders>
  <cellStyleXfs count="4">
    <xf numFmtId="0" fontId="0" fillId="0" borderId="0"/>
    <xf numFmtId="9" fontId="20" fillId="0" borderId="0" applyFont="0" applyFill="0" applyBorder="0" applyAlignment="0" applyProtection="0"/>
    <xf numFmtId="0" fontId="20" fillId="0" borderId="0"/>
    <xf numFmtId="0" fontId="38" fillId="0" borderId="0"/>
  </cellStyleXfs>
  <cellXfs count="147">
    <xf numFmtId="0" fontId="0" fillId="0" borderId="0" xfId="0"/>
    <xf numFmtId="0" fontId="16" fillId="0" borderId="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NumberFormat="1" applyAlignment="1">
      <alignment horizontal="center"/>
    </xf>
    <xf numFmtId="0" fontId="0" fillId="0" borderId="0" xfId="0" applyNumberFormat="1"/>
    <xf numFmtId="0" fontId="0" fillId="0" borderId="0" xfId="0"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1" fillId="0" borderId="0" xfId="0" applyFont="1" applyBorder="1" applyAlignment="1">
      <alignment horizontal="center" vertical="center"/>
    </xf>
    <xf numFmtId="0" fontId="21" fillId="0" borderId="2" xfId="0" applyFont="1" applyBorder="1" applyAlignment="1">
      <alignment horizontal="center" vertical="center"/>
    </xf>
    <xf numFmtId="9" fontId="22" fillId="13" borderId="0" xfId="1" applyFont="1" applyFill="1" applyBorder="1" applyAlignment="1"/>
    <xf numFmtId="0" fontId="4" fillId="13" borderId="0" xfId="0" applyFont="1" applyFill="1" applyBorder="1" applyAlignment="1"/>
    <xf numFmtId="0" fontId="4" fillId="13" borderId="0" xfId="0" applyFont="1" applyFill="1" applyBorder="1" applyAlignment="1">
      <alignment horizontal="center"/>
    </xf>
    <xf numFmtId="0" fontId="10" fillId="13" borderId="0" xfId="0" applyFont="1" applyFill="1" applyBorder="1" applyAlignment="1">
      <alignment horizontal="center"/>
    </xf>
    <xf numFmtId="0" fontId="1" fillId="13" borderId="0" xfId="0" applyFont="1" applyFill="1" applyBorder="1" applyAlignment="1">
      <alignment horizontal="left"/>
    </xf>
    <xf numFmtId="15" fontId="22" fillId="13" borderId="0" xfId="0" applyNumberFormat="1" applyFont="1" applyFill="1" applyBorder="1" applyAlignment="1">
      <alignment horizontal="left"/>
    </xf>
    <xf numFmtId="164" fontId="22" fillId="13" borderId="0" xfId="0" applyNumberFormat="1" applyFont="1" applyFill="1" applyBorder="1" applyAlignment="1">
      <alignment horizontal="left"/>
    </xf>
    <xf numFmtId="0" fontId="22" fillId="13" borderId="0" xfId="0" applyFont="1" applyFill="1" applyBorder="1" applyAlignment="1">
      <alignment horizontal="left"/>
    </xf>
    <xf numFmtId="0" fontId="4" fillId="13" borderId="0" xfId="0" applyFont="1" applyFill="1" applyBorder="1" applyAlignment="1">
      <alignment horizontal="left"/>
    </xf>
    <xf numFmtId="0" fontId="16" fillId="0" borderId="6" xfId="0" applyFont="1" applyFill="1" applyBorder="1" applyAlignment="1">
      <alignment horizontal="center" vertical="center"/>
    </xf>
    <xf numFmtId="0" fontId="16" fillId="0" borderId="2" xfId="0" applyFont="1" applyFill="1" applyBorder="1" applyAlignment="1">
      <alignment horizontal="center" vertical="center"/>
    </xf>
    <xf numFmtId="0" fontId="21" fillId="0" borderId="9" xfId="0" applyFont="1" applyBorder="1" applyAlignment="1">
      <alignment horizontal="center" vertical="center"/>
    </xf>
    <xf numFmtId="0" fontId="1" fillId="0" borderId="0" xfId="0" applyFont="1" applyAlignment="1">
      <alignment vertical="center"/>
    </xf>
    <xf numFmtId="0" fontId="17" fillId="0" borderId="0" xfId="0" applyFont="1" applyFill="1" applyAlignment="1">
      <alignment vertical="center"/>
    </xf>
    <xf numFmtId="0" fontId="14" fillId="2" borderId="6" xfId="0"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applyAlignment="1">
      <alignment horizontal="right" vertical="center"/>
    </xf>
    <xf numFmtId="0" fontId="1" fillId="0" borderId="0" xfId="0" applyFont="1" applyBorder="1" applyAlignment="1">
      <alignment vertical="center"/>
    </xf>
    <xf numFmtId="0" fontId="14" fillId="6" borderId="0" xfId="0" applyFont="1" applyFill="1" applyBorder="1" applyAlignment="1">
      <alignment vertical="center"/>
    </xf>
    <xf numFmtId="0" fontId="14" fillId="6" borderId="0" xfId="0" applyFont="1" applyFill="1" applyBorder="1" applyAlignment="1">
      <alignment horizontal="right" vertical="center"/>
    </xf>
    <xf numFmtId="0" fontId="14" fillId="9" borderId="0" xfId="0" applyFont="1" applyFill="1" applyBorder="1" applyAlignment="1">
      <alignment vertical="center"/>
    </xf>
    <xf numFmtId="0" fontId="14" fillId="9" borderId="2" xfId="0" applyFont="1" applyFill="1" applyBorder="1" applyAlignment="1">
      <alignment horizontal="right" vertical="center"/>
    </xf>
    <xf numFmtId="0" fontId="18" fillId="12" borderId="7" xfId="0" applyFont="1" applyFill="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Border="1" applyAlignment="1">
      <alignment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vertical="center"/>
    </xf>
    <xf numFmtId="0" fontId="9" fillId="0" borderId="0" xfId="0" applyFont="1" applyBorder="1" applyAlignment="1">
      <alignment horizontal="center" vertical="center"/>
    </xf>
    <xf numFmtId="0" fontId="14" fillId="7" borderId="0" xfId="0" applyFont="1" applyFill="1" applyBorder="1" applyAlignment="1">
      <alignment vertical="center"/>
    </xf>
    <xf numFmtId="0" fontId="14" fillId="7" borderId="0" xfId="0" applyFont="1" applyFill="1" applyBorder="1" applyAlignment="1">
      <alignment horizontal="right" vertical="center"/>
    </xf>
    <xf numFmtId="0" fontId="1" fillId="0" borderId="6" xfId="0" applyFont="1" applyBorder="1" applyAlignment="1">
      <alignment vertical="center"/>
    </xf>
    <xf numFmtId="0" fontId="14" fillId="3" borderId="6"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right" vertical="center"/>
    </xf>
    <xf numFmtId="0" fontId="1" fillId="0" borderId="0" xfId="0" applyFont="1" applyBorder="1" applyAlignment="1">
      <alignment horizontal="center" vertical="center"/>
    </xf>
    <xf numFmtId="0" fontId="14" fillId="8" borderId="0" xfId="0" applyFont="1" applyFill="1" applyBorder="1" applyAlignment="1">
      <alignment vertical="center"/>
    </xf>
    <xf numFmtId="0" fontId="14" fillId="8" borderId="0" xfId="0" applyFont="1" applyFill="1" applyBorder="1" applyAlignment="1">
      <alignment horizontal="right" vertical="center"/>
    </xf>
    <xf numFmtId="0" fontId="14" fillId="4" borderId="6" xfId="0" applyFont="1" applyFill="1" applyBorder="1" applyAlignment="1">
      <alignment vertical="center"/>
    </xf>
    <xf numFmtId="0" fontId="14" fillId="4" borderId="0" xfId="0" applyFont="1" applyFill="1" applyBorder="1" applyAlignment="1">
      <alignment vertical="center"/>
    </xf>
    <xf numFmtId="0" fontId="14" fillId="4" borderId="0" xfId="0" applyFont="1" applyFill="1" applyBorder="1" applyAlignment="1">
      <alignment horizontal="right" vertical="center"/>
    </xf>
    <xf numFmtId="0" fontId="3" fillId="0" borderId="1" xfId="0" applyFont="1" applyBorder="1" applyAlignment="1">
      <alignment horizontal="center" vertical="center"/>
    </xf>
    <xf numFmtId="0" fontId="14" fillId="10" borderId="0" xfId="0" applyFont="1" applyFill="1" applyBorder="1" applyAlignment="1">
      <alignment vertical="center"/>
    </xf>
    <xf numFmtId="0" fontId="14" fillId="10" borderId="2" xfId="0" applyFont="1" applyFill="1" applyBorder="1" applyAlignment="1">
      <alignment horizontal="right" vertical="center"/>
    </xf>
    <xf numFmtId="0" fontId="1" fillId="0" borderId="0" xfId="0" applyFont="1" applyFill="1" applyBorder="1" applyAlignment="1">
      <alignment vertical="center"/>
    </xf>
    <xf numFmtId="0" fontId="10" fillId="13" borderId="2" xfId="0" applyFont="1" applyFill="1" applyBorder="1" applyAlignment="1">
      <alignment vertical="center"/>
    </xf>
    <xf numFmtId="0" fontId="4" fillId="13" borderId="2" xfId="0" applyFont="1" applyFill="1" applyBorder="1" applyAlignment="1">
      <alignment vertical="center"/>
    </xf>
    <xf numFmtId="0" fontId="14" fillId="5" borderId="6" xfId="0" applyFont="1" applyFill="1" applyBorder="1" applyAlignment="1">
      <alignment vertical="center"/>
    </xf>
    <xf numFmtId="0" fontId="14" fillId="5" borderId="0" xfId="0" applyFont="1" applyFill="1" applyBorder="1" applyAlignment="1">
      <alignment vertical="center"/>
    </xf>
    <xf numFmtId="0" fontId="14" fillId="5" borderId="0" xfId="0" applyFont="1" applyFill="1" applyBorder="1" applyAlignment="1">
      <alignment horizontal="right" vertical="center"/>
    </xf>
    <xf numFmtId="0" fontId="4" fillId="0" borderId="0" xfId="0" applyFont="1" applyFill="1" applyBorder="1" applyAlignment="1">
      <alignment vertical="center"/>
    </xf>
    <xf numFmtId="0" fontId="19" fillId="12" borderId="7" xfId="0" applyFont="1" applyFill="1" applyBorder="1" applyAlignment="1">
      <alignment horizontal="center" vertical="center"/>
    </xf>
    <xf numFmtId="0" fontId="6" fillId="0" borderId="1" xfId="0" applyFont="1" applyBorder="1" applyAlignment="1">
      <alignment horizontal="center" vertical="center"/>
    </xf>
    <xf numFmtId="0" fontId="4" fillId="13" borderId="2" xfId="0" applyFont="1" applyFill="1" applyBorder="1" applyAlignment="1">
      <alignment horizontal="center" vertical="center"/>
    </xf>
    <xf numFmtId="0" fontId="5" fillId="0" borderId="7" xfId="0" applyFont="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1" fillId="0" borderId="9" xfId="0" applyFont="1" applyFill="1" applyBorder="1" applyAlignment="1">
      <alignment vertical="center"/>
    </xf>
    <xf numFmtId="0" fontId="4" fillId="0" borderId="9" xfId="0" applyFont="1" applyFill="1" applyBorder="1" applyAlignment="1">
      <alignment vertical="center"/>
    </xf>
    <xf numFmtId="0" fontId="10" fillId="0" borderId="9"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1" fillId="0" borderId="0" xfId="0" applyFont="1" applyAlignment="1">
      <alignment horizontal="center" vertical="center"/>
    </xf>
    <xf numFmtId="0" fontId="23" fillId="13" borderId="0" xfId="0" applyFont="1" applyFill="1" applyBorder="1" applyAlignment="1"/>
    <xf numFmtId="0" fontId="1" fillId="13" borderId="0" xfId="0" applyFont="1" applyFill="1" applyBorder="1" applyAlignment="1"/>
    <xf numFmtId="0" fontId="22" fillId="13" borderId="0" xfId="0" applyFont="1" applyFill="1" applyBorder="1" applyAlignment="1"/>
    <xf numFmtId="0" fontId="14" fillId="2" borderId="0" xfId="0" applyFont="1" applyFill="1" applyBorder="1" applyAlignment="1">
      <alignment horizontal="left" vertical="top"/>
    </xf>
    <xf numFmtId="0" fontId="25" fillId="2" borderId="0" xfId="0" applyFont="1" applyFill="1" applyBorder="1" applyAlignment="1">
      <alignment vertical="center"/>
    </xf>
    <xf numFmtId="0" fontId="25" fillId="3" borderId="0" xfId="0" applyFont="1" applyFill="1" applyBorder="1" applyAlignment="1">
      <alignment vertical="center"/>
    </xf>
    <xf numFmtId="0" fontId="14" fillId="7" borderId="0" xfId="0" applyFont="1" applyFill="1" applyBorder="1" applyAlignment="1">
      <alignment horizontal="left" vertical="top"/>
    </xf>
    <xf numFmtId="0" fontId="8" fillId="14" borderId="1" xfId="0" applyFont="1" applyFill="1" applyBorder="1" applyAlignment="1">
      <alignment horizontal="center" vertical="center"/>
    </xf>
    <xf numFmtId="0" fontId="4" fillId="0" borderId="9" xfId="0" applyFont="1" applyFill="1" applyBorder="1" applyAlignment="1">
      <alignment horizontal="left" vertical="center"/>
    </xf>
    <xf numFmtId="0" fontId="15" fillId="11" borderId="6" xfId="0" applyFont="1" applyFill="1" applyBorder="1" applyAlignment="1">
      <alignment horizontal="center" vertical="center" wrapText="1"/>
    </xf>
    <xf numFmtId="0" fontId="15" fillId="11" borderId="0" xfId="0" applyFont="1" applyFill="1" applyBorder="1" applyAlignment="1">
      <alignment horizontal="center" vertical="center" wrapText="1"/>
    </xf>
    <xf numFmtId="0" fontId="15" fillId="11" borderId="0" xfId="0" applyFont="1" applyFill="1" applyBorder="1" applyAlignment="1">
      <alignment vertical="center" wrapText="1"/>
    </xf>
    <xf numFmtId="0" fontId="1" fillId="0" borderId="0" xfId="0" applyFont="1" applyBorder="1" applyAlignment="1">
      <alignment vertical="center" wrapText="1"/>
    </xf>
    <xf numFmtId="0" fontId="15" fillId="11" borderId="2" xfId="0" applyFont="1" applyFill="1" applyBorder="1" applyAlignment="1">
      <alignment vertical="center" wrapText="1"/>
    </xf>
    <xf numFmtId="0" fontId="1" fillId="0" borderId="0" xfId="0" applyFont="1" applyAlignment="1">
      <alignment vertical="center" wrapText="1"/>
    </xf>
    <xf numFmtId="0" fontId="20" fillId="0" borderId="0" xfId="2"/>
    <xf numFmtId="0" fontId="20" fillId="0" borderId="0" xfId="2" applyAlignment="1">
      <alignment vertical="center" wrapText="1"/>
    </xf>
    <xf numFmtId="0" fontId="20" fillId="0" borderId="0" xfId="2" applyAlignment="1">
      <alignment horizontal="left" wrapText="1"/>
    </xf>
    <xf numFmtId="0" fontId="34" fillId="0" borderId="0" xfId="2" applyFont="1"/>
    <xf numFmtId="0" fontId="35" fillId="0" borderId="0" xfId="2" applyFont="1"/>
    <xf numFmtId="0" fontId="38" fillId="0" borderId="0" xfId="3"/>
    <xf numFmtId="0" fontId="1" fillId="0" borderId="0" xfId="3" applyFont="1" applyAlignment="1">
      <alignment wrapText="1"/>
    </xf>
    <xf numFmtId="0" fontId="1" fillId="0" borderId="0" xfId="3" applyFont="1" applyAlignment="1">
      <alignment horizontal="left" vertical="top" wrapText="1"/>
    </xf>
    <xf numFmtId="0" fontId="24" fillId="0" borderId="0" xfId="3" applyFont="1" applyAlignment="1">
      <alignment wrapText="1"/>
    </xf>
    <xf numFmtId="0" fontId="24" fillId="0" borderId="0" xfId="3" applyFont="1" applyAlignment="1">
      <alignment horizontal="center" vertical="top" wrapText="1"/>
    </xf>
    <xf numFmtId="0" fontId="24" fillId="0" borderId="0" xfId="3" applyFont="1" applyAlignment="1">
      <alignment horizontal="center" vertical="center" wrapText="1"/>
    </xf>
    <xf numFmtId="0" fontId="1" fillId="0" borderId="26" xfId="0" applyFont="1" applyBorder="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18" fillId="12" borderId="25" xfId="0" applyFont="1" applyFill="1" applyBorder="1" applyAlignment="1">
      <alignment horizontal="center" vertical="center"/>
    </xf>
    <xf numFmtId="0" fontId="18" fillId="12" borderId="1" xfId="0" applyFont="1" applyFill="1" applyBorder="1" applyAlignment="1">
      <alignment horizontal="center" vertical="center"/>
    </xf>
    <xf numFmtId="0" fontId="1" fillId="0" borderId="0" xfId="3" applyFont="1" applyAlignment="1">
      <alignment horizontal="center" vertical="center" wrapText="1"/>
    </xf>
    <xf numFmtId="2" fontId="0" fillId="0" borderId="0" xfId="0" applyNumberFormat="1"/>
    <xf numFmtId="0" fontId="20" fillId="0" borderId="22" xfId="2" applyBorder="1"/>
    <xf numFmtId="0" fontId="20" fillId="0" borderId="23" xfId="2" applyBorder="1"/>
    <xf numFmtId="0" fontId="20" fillId="0" borderId="24" xfId="2" applyBorder="1"/>
    <xf numFmtId="0" fontId="31" fillId="0" borderId="17" xfId="2" applyFont="1" applyBorder="1" applyAlignment="1">
      <alignment horizontal="left" wrapText="1"/>
    </xf>
    <xf numFmtId="0" fontId="31" fillId="0" borderId="18" xfId="2" applyFont="1" applyBorder="1" applyAlignment="1">
      <alignment horizontal="left" wrapText="1"/>
    </xf>
    <xf numFmtId="0" fontId="31" fillId="0" borderId="19" xfId="2" applyFont="1" applyBorder="1" applyAlignment="1">
      <alignment horizontal="left" wrapText="1"/>
    </xf>
    <xf numFmtId="0" fontId="28" fillId="16" borderId="17" xfId="2" applyFont="1" applyFill="1" applyBorder="1" applyAlignment="1">
      <alignment horizontal="left"/>
    </xf>
    <xf numFmtId="0" fontId="28" fillId="16" borderId="18" xfId="2" applyFont="1" applyFill="1" applyBorder="1" applyAlignment="1">
      <alignment horizontal="left"/>
    </xf>
    <xf numFmtId="0" fontId="28" fillId="16" borderId="19" xfId="2" applyFont="1" applyFill="1" applyBorder="1" applyAlignment="1">
      <alignment horizontal="left"/>
    </xf>
    <xf numFmtId="0" fontId="31" fillId="0" borderId="17" xfId="2" applyFont="1" applyBorder="1" applyAlignment="1">
      <alignment wrapText="1"/>
    </xf>
    <xf numFmtId="0" fontId="31" fillId="0" borderId="18" xfId="2" applyFont="1" applyBorder="1" applyAlignment="1">
      <alignment wrapText="1"/>
    </xf>
    <xf numFmtId="0" fontId="31" fillId="0" borderId="19" xfId="2" applyFont="1" applyBorder="1" applyAlignment="1">
      <alignment wrapText="1"/>
    </xf>
    <xf numFmtId="0" fontId="32" fillId="0" borderId="17" xfId="2" applyFont="1" applyBorder="1" applyAlignment="1">
      <alignment wrapText="1"/>
    </xf>
    <xf numFmtId="0" fontId="32" fillId="0" borderId="18" xfId="2" applyFont="1" applyBorder="1" applyAlignment="1">
      <alignment wrapText="1"/>
    </xf>
    <xf numFmtId="0" fontId="32" fillId="0" borderId="19" xfId="2" applyFont="1" applyBorder="1" applyAlignment="1">
      <alignment wrapText="1"/>
    </xf>
    <xf numFmtId="0" fontId="12" fillId="15" borderId="11" xfId="2" applyFont="1" applyFill="1" applyBorder="1" applyAlignment="1">
      <alignment horizontal="center" vertical="center"/>
    </xf>
    <xf numFmtId="0" fontId="12" fillId="15" borderId="12" xfId="2" applyFont="1" applyFill="1" applyBorder="1" applyAlignment="1">
      <alignment horizontal="center" vertical="center"/>
    </xf>
    <xf numFmtId="0" fontId="12" fillId="15" borderId="13" xfId="2" applyFont="1" applyFill="1" applyBorder="1" applyAlignment="1">
      <alignment horizontal="center" vertical="center"/>
    </xf>
    <xf numFmtId="0" fontId="12" fillId="16" borderId="11" xfId="2" applyFont="1" applyFill="1" applyBorder="1" applyAlignment="1">
      <alignment horizontal="center" vertical="center"/>
    </xf>
    <xf numFmtId="0" fontId="12" fillId="16" borderId="12" xfId="2" applyFont="1" applyFill="1" applyBorder="1" applyAlignment="1">
      <alignment horizontal="center" vertical="center"/>
    </xf>
    <xf numFmtId="0" fontId="12" fillId="16" borderId="13" xfId="2" applyFont="1" applyFill="1" applyBorder="1" applyAlignment="1">
      <alignment horizontal="center" vertical="center"/>
    </xf>
    <xf numFmtId="0" fontId="27" fillId="17" borderId="14" xfId="2" applyFont="1" applyFill="1" applyBorder="1" applyAlignment="1">
      <alignment horizontal="center" vertical="center" wrapText="1"/>
    </xf>
    <xf numFmtId="0" fontId="27" fillId="17" borderId="15" xfId="2" applyFont="1" applyFill="1" applyBorder="1" applyAlignment="1">
      <alignment horizontal="center" vertical="center" wrapText="1"/>
    </xf>
    <xf numFmtId="0" fontId="27" fillId="17" borderId="16" xfId="2" applyFont="1" applyFill="1" applyBorder="1" applyAlignment="1">
      <alignment horizontal="center" vertical="center" wrapText="1"/>
    </xf>
    <xf numFmtId="0" fontId="29" fillId="17" borderId="20" xfId="2" applyFont="1" applyFill="1" applyBorder="1" applyAlignment="1">
      <alignment horizontal="left" vertical="center" wrapText="1"/>
    </xf>
    <xf numFmtId="0" fontId="30" fillId="17" borderId="0" xfId="2" applyFont="1" applyFill="1" applyAlignment="1">
      <alignment horizontal="left" vertical="center" wrapText="1"/>
    </xf>
    <xf numFmtId="0" fontId="30" fillId="17" borderId="21" xfId="2" applyFont="1" applyFill="1" applyBorder="1" applyAlignment="1">
      <alignment horizontal="left" vertical="center" wrapText="1"/>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1" fillId="0" borderId="0" xfId="3" applyFont="1" applyAlignment="1">
      <alignment horizontal="center" vertical="center" wrapText="1"/>
    </xf>
  </cellXfs>
  <cellStyles count="4">
    <cellStyle name="Normal" xfId="0" builtinId="0"/>
    <cellStyle name="Normal 2" xfId="2" xr:uid="{B9A89CFF-B16A-0245-BE7F-D96B0F2CDACF}"/>
    <cellStyle name="Normal 3" xfId="3" xr:uid="{5BACB4D0-F711-0A43-BDF8-1608C1F05FF6}"/>
    <cellStyle name="Percent" xfId="1" builtinId="5"/>
  </cellStyles>
  <dxfs count="31">
    <dxf>
      <numFmt numFmtId="0" formatCode="General"/>
    </dxf>
    <dxf>
      <numFmt numFmtId="2" formatCode="0.00"/>
    </dxf>
    <dxf>
      <alignment horizontal="center" vertical="center"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0"/>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s>
  <tableStyles count="0" defaultTableStyle="TableStyleMedium2" defaultPivotStyle="PivotStyleLight16"/>
  <colors>
    <mruColors>
      <color rgb="FFFFFFCC"/>
      <color rgb="FFEBE6E4"/>
      <color rgb="FFEBD4C9"/>
      <color rgb="FFD9D9D9"/>
      <color rgb="FFD9B091"/>
      <color rgb="FFAA7355"/>
      <color rgb="FF31564C"/>
      <color rgb="FFC8AA92"/>
      <color rgb="FFEAE6E4"/>
      <color rgb="FF2E7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2" name="TextBox 1">
          <a:extLst>
            <a:ext uri="{FF2B5EF4-FFF2-40B4-BE49-F238E27FC236}">
              <a16:creationId xmlns:a16="http://schemas.microsoft.com/office/drawing/2014/main" id="{27241627-1383-4F40-A6C6-CC1D74D0534C}"/>
            </a:ext>
          </a:extLst>
        </xdr:cNvPr>
        <xdr:cNvSpPr txBox="1"/>
      </xdr:nvSpPr>
      <xdr:spPr>
        <a:xfrm>
          <a:off x="99145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oneCellAnchor>
    <xdr:from>
      <xdr:col>1</xdr:col>
      <xdr:colOff>25141</xdr:colOff>
      <xdr:row>9</xdr:row>
      <xdr:rowOff>1211684</xdr:rowOff>
    </xdr:from>
    <xdr:ext cx="9365775" cy="2755900"/>
    <xdr:pic>
      <xdr:nvPicPr>
        <xdr:cNvPr id="3" name="Picture 2">
          <a:extLst>
            <a:ext uri="{FF2B5EF4-FFF2-40B4-BE49-F238E27FC236}">
              <a16:creationId xmlns:a16="http://schemas.microsoft.com/office/drawing/2014/main" id="{EE2C8C2B-E369-9F47-9148-F586695B4E76}"/>
            </a:ext>
          </a:extLst>
        </xdr:cNvPr>
        <xdr:cNvPicPr>
          <a:picLocks noChangeAspect="1"/>
        </xdr:cNvPicPr>
      </xdr:nvPicPr>
      <xdr:blipFill>
        <a:blip xmlns:r="http://schemas.openxmlformats.org/officeDocument/2006/relationships" r:embed="rId1"/>
        <a:stretch>
          <a:fillRect/>
        </a:stretch>
      </xdr:blipFill>
      <xdr:spPr>
        <a:xfrm>
          <a:off x="418841" y="9034884"/>
          <a:ext cx="9365775" cy="2755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1072708</xdr:colOff>
      <xdr:row>90</xdr:row>
      <xdr:rowOff>59069</xdr:rowOff>
    </xdr:from>
    <xdr:to>
      <xdr:col>26</xdr:col>
      <xdr:colOff>1717750</xdr:colOff>
      <xdr:row>95</xdr:row>
      <xdr:rowOff>112821</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4705C-D021-AA41-BF6A-09433E1DF33F}" name="Table1" displayName="Table1" ref="A1:I224" totalsRowShown="0" headerRowDxfId="5">
  <autoFilter ref="A1:I224" xr:uid="{9B3B5BF8-887F-4647-B599-A73B76CD887C}"/>
  <tableColumns count="9">
    <tableColumn id="1" xr3:uid="{9D044AB1-29EF-D943-8405-D20716B9F97F}" name="feature.name"/>
    <tableColumn id="2" xr3:uid="{9483E055-3C1B-BC46-97CB-7D90148FECF8}" name="feature code"/>
    <tableColumn id="3" xr3:uid="{EAC78D89-1DDA-FF43-BBE9-0D623253D5F5}" name="part number" dataDxfId="4"/>
    <tableColumn id="4" xr3:uid="{969DFF0D-CECE-AC4A-83AB-CE7EF521F003}" name="part_name"/>
    <tableColumn id="5" xr3:uid="{8D4A258A-EF24-F04B-9841-53732D34AC92}" name="core_points" dataDxfId="3"/>
    <tableColumn id="6" xr3:uid="{FDBFB625-EE6F-A548-A5BE-82E6F617F407}" name="min_points (0=no minimum stated)" dataDxfId="2"/>
    <tableColumn id="7" xr3:uid="{5E470668-0539-5541-BBB6-2645345F22FA}" name="concept_order"/>
    <tableColumn id="9" xr3:uid="{C6BC9B27-4676-9F4C-84AE-36B1721BF3FA}" name="extra core points" dataDxfId="1"/>
    <tableColumn id="8" xr3:uid="{549C5913-CAEA-E640-A19A-F124CE9EE2AC}" name="Weight" dataDxfId="0">
      <calculatedColumnFormula>IF(E2="P","Required",E2 &amp; IF(Table1[[#This Row],[core_points]]&lt;&gt;1," points"," point"))</calculatedColumnFormula>
    </tableColumn>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33ACD-3E5E-A24C-BA3D-270F4968C86E}" name="Table5" displayName="Table5" ref="L1:M6" totalsRowShown="0">
  <autoFilter ref="L1:M6" xr:uid="{37B7CF1A-1E8C-2B47-A4E0-70685320BC34}"/>
  <tableColumns count="2">
    <tableColumn id="1" xr3:uid="{93FA592D-B0D9-3248-B48D-80463F4FD60A}" name="points"/>
    <tableColumn id="2" xr3:uid="{535224CD-52E6-5F49-815A-17570D931B2D}" name="award"/>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6AB8-1902-0847-8551-61981AACBA16}">
  <dimension ref="B2:L36"/>
  <sheetViews>
    <sheetView tabSelected="1" zoomScale="75" workbookViewId="0"/>
  </sheetViews>
  <sheetFormatPr baseColWidth="10" defaultColWidth="10.83203125" defaultRowHeight="16"/>
  <cols>
    <col min="1" max="1" width="5.1640625" style="98" customWidth="1"/>
    <col min="2" max="2" width="45.33203125" style="98" customWidth="1"/>
    <col min="3" max="3" width="17.6640625" style="98" customWidth="1"/>
    <col min="4" max="11" width="10.83203125" style="98"/>
    <col min="12" max="12" width="40.6640625" style="98" customWidth="1"/>
    <col min="13" max="16384" width="10.83203125" style="98"/>
  </cols>
  <sheetData>
    <row r="2" spans="2:12" ht="31">
      <c r="B2" s="131" t="s">
        <v>1071</v>
      </c>
      <c r="C2" s="132"/>
      <c r="D2" s="132"/>
      <c r="E2" s="132"/>
      <c r="F2" s="132"/>
      <c r="G2" s="132"/>
      <c r="H2" s="132"/>
      <c r="I2" s="132"/>
      <c r="J2" s="132"/>
      <c r="K2" s="132"/>
      <c r="L2" s="133"/>
    </row>
    <row r="3" spans="2:12" ht="31">
      <c r="B3" s="134" t="s">
        <v>1085</v>
      </c>
      <c r="C3" s="135"/>
      <c r="D3" s="135"/>
      <c r="E3" s="135"/>
      <c r="F3" s="135"/>
      <c r="G3" s="135"/>
      <c r="H3" s="135"/>
      <c r="I3" s="135"/>
      <c r="J3" s="135"/>
      <c r="K3" s="135"/>
      <c r="L3" s="136"/>
    </row>
    <row r="4" spans="2:12" s="99" customFormat="1" ht="49" customHeight="1">
      <c r="B4" s="137" t="s">
        <v>1110</v>
      </c>
      <c r="C4" s="138"/>
      <c r="D4" s="138"/>
      <c r="E4" s="138"/>
      <c r="F4" s="138"/>
      <c r="G4" s="138"/>
      <c r="H4" s="138"/>
      <c r="I4" s="138"/>
      <c r="J4" s="138"/>
      <c r="K4" s="138"/>
      <c r="L4" s="139"/>
    </row>
    <row r="5" spans="2:12" ht="21">
      <c r="B5" s="122" t="s">
        <v>1072</v>
      </c>
      <c r="C5" s="123"/>
      <c r="D5" s="123"/>
      <c r="E5" s="123"/>
      <c r="F5" s="123"/>
      <c r="G5" s="123"/>
      <c r="H5" s="123"/>
      <c r="I5" s="123"/>
      <c r="J5" s="123"/>
      <c r="K5" s="123"/>
      <c r="L5" s="124"/>
    </row>
    <row r="6" spans="2:12" s="100" customFormat="1" ht="191" customHeight="1">
      <c r="B6" s="140" t="s">
        <v>1078</v>
      </c>
      <c r="C6" s="141"/>
      <c r="D6" s="141"/>
      <c r="E6" s="141"/>
      <c r="F6" s="141"/>
      <c r="G6" s="141"/>
      <c r="H6" s="141"/>
      <c r="I6" s="141"/>
      <c r="J6" s="141"/>
      <c r="K6" s="141"/>
      <c r="L6" s="142"/>
    </row>
    <row r="7" spans="2:12" ht="21">
      <c r="B7" s="122" t="s">
        <v>1073</v>
      </c>
      <c r="C7" s="123"/>
      <c r="D7" s="123"/>
      <c r="E7" s="123"/>
      <c r="F7" s="123"/>
      <c r="G7" s="123"/>
      <c r="H7" s="123"/>
      <c r="I7" s="123"/>
      <c r="J7" s="123"/>
      <c r="K7" s="123"/>
      <c r="L7" s="124"/>
    </row>
    <row r="8" spans="2:12" ht="71" customHeight="1">
      <c r="B8" s="125" t="s">
        <v>1074</v>
      </c>
      <c r="C8" s="126"/>
      <c r="D8" s="126"/>
      <c r="E8" s="126"/>
      <c r="F8" s="126"/>
      <c r="G8" s="126"/>
      <c r="H8" s="126"/>
      <c r="I8" s="126"/>
      <c r="J8" s="126"/>
      <c r="K8" s="126"/>
      <c r="L8" s="127"/>
    </row>
    <row r="9" spans="2:12" ht="185" customHeight="1">
      <c r="B9" s="125" t="s">
        <v>1108</v>
      </c>
      <c r="C9" s="126"/>
      <c r="D9" s="126"/>
      <c r="E9" s="126"/>
      <c r="F9" s="126"/>
      <c r="G9" s="126"/>
      <c r="H9" s="126"/>
      <c r="I9" s="126"/>
      <c r="J9" s="126"/>
      <c r="K9" s="126"/>
      <c r="L9" s="127"/>
    </row>
    <row r="10" spans="2:12" ht="395" customHeight="1">
      <c r="B10" s="125" t="s">
        <v>1075</v>
      </c>
      <c r="C10" s="126"/>
      <c r="D10" s="126"/>
      <c r="E10" s="126"/>
      <c r="F10" s="126"/>
      <c r="G10" s="126"/>
      <c r="H10" s="126"/>
      <c r="I10" s="126"/>
      <c r="J10" s="126"/>
      <c r="K10" s="126"/>
      <c r="L10" s="127"/>
    </row>
    <row r="11" spans="2:12" ht="228" customHeight="1">
      <c r="B11" s="119" t="s">
        <v>1079</v>
      </c>
      <c r="C11" s="120"/>
      <c r="D11" s="120"/>
      <c r="E11" s="120"/>
      <c r="F11" s="120"/>
      <c r="G11" s="120"/>
      <c r="H11" s="120"/>
      <c r="I11" s="120"/>
      <c r="J11" s="120"/>
      <c r="K11" s="120"/>
      <c r="L11" s="121"/>
    </row>
    <row r="12" spans="2:12" ht="396" customHeight="1">
      <c r="B12" s="119" t="s">
        <v>1080</v>
      </c>
      <c r="C12" s="120"/>
      <c r="D12" s="120"/>
      <c r="E12" s="120"/>
      <c r="F12" s="120"/>
      <c r="G12" s="120"/>
      <c r="H12" s="120"/>
      <c r="I12" s="120"/>
      <c r="J12" s="120"/>
      <c r="K12" s="120"/>
      <c r="L12" s="121"/>
    </row>
    <row r="13" spans="2:12" ht="164" customHeight="1">
      <c r="B13" s="119" t="s">
        <v>1384</v>
      </c>
      <c r="C13" s="120"/>
      <c r="D13" s="120"/>
      <c r="E13" s="120"/>
      <c r="F13" s="120"/>
      <c r="G13" s="120"/>
      <c r="H13" s="120"/>
      <c r="I13" s="120"/>
      <c r="J13" s="120"/>
      <c r="K13" s="120"/>
      <c r="L13" s="121"/>
    </row>
    <row r="14" spans="2:12" ht="167" customHeight="1">
      <c r="B14" s="119" t="s">
        <v>1081</v>
      </c>
      <c r="C14" s="120"/>
      <c r="D14" s="120"/>
      <c r="E14" s="120"/>
      <c r="F14" s="120"/>
      <c r="G14" s="120"/>
      <c r="H14" s="120"/>
      <c r="I14" s="120"/>
      <c r="J14" s="120"/>
      <c r="K14" s="120"/>
      <c r="L14" s="121"/>
    </row>
    <row r="15" spans="2:12" ht="287" customHeight="1">
      <c r="B15" s="119" t="s">
        <v>1082</v>
      </c>
      <c r="C15" s="120"/>
      <c r="D15" s="120"/>
      <c r="E15" s="120"/>
      <c r="F15" s="120"/>
      <c r="G15" s="120"/>
      <c r="H15" s="120"/>
      <c r="I15" s="120"/>
      <c r="J15" s="120"/>
      <c r="K15" s="120"/>
      <c r="L15" s="121"/>
    </row>
    <row r="16" spans="2:12" ht="21">
      <c r="B16" s="122" t="s">
        <v>1076</v>
      </c>
      <c r="C16" s="123"/>
      <c r="D16" s="123"/>
      <c r="E16" s="123"/>
      <c r="F16" s="123"/>
      <c r="G16" s="123"/>
      <c r="H16" s="123"/>
      <c r="I16" s="123"/>
      <c r="J16" s="123"/>
      <c r="K16" s="123"/>
      <c r="L16" s="124"/>
    </row>
    <row r="17" spans="2:12" ht="75" customHeight="1">
      <c r="B17" s="125" t="s">
        <v>1086</v>
      </c>
      <c r="C17" s="126"/>
      <c r="D17" s="126"/>
      <c r="E17" s="126"/>
      <c r="F17" s="126"/>
      <c r="G17" s="126"/>
      <c r="H17" s="126"/>
      <c r="I17" s="126"/>
      <c r="J17" s="126"/>
      <c r="K17" s="126"/>
      <c r="L17" s="127"/>
    </row>
    <row r="18" spans="2:12" ht="124" customHeight="1">
      <c r="B18" s="125" t="s">
        <v>1084</v>
      </c>
      <c r="C18" s="126"/>
      <c r="D18" s="126"/>
      <c r="E18" s="126"/>
      <c r="F18" s="126"/>
      <c r="G18" s="126"/>
      <c r="H18" s="126"/>
      <c r="I18" s="126"/>
      <c r="J18" s="126"/>
      <c r="K18" s="126"/>
      <c r="L18" s="127"/>
    </row>
    <row r="19" spans="2:12" ht="78" customHeight="1">
      <c r="B19" s="128" t="s">
        <v>1077</v>
      </c>
      <c r="C19" s="129"/>
      <c r="D19" s="129"/>
      <c r="E19" s="129"/>
      <c r="F19" s="129"/>
      <c r="G19" s="129"/>
      <c r="H19" s="129"/>
      <c r="I19" s="129"/>
      <c r="J19" s="129"/>
      <c r="K19" s="129"/>
      <c r="L19" s="130"/>
    </row>
    <row r="20" spans="2:12">
      <c r="B20" s="116"/>
      <c r="C20" s="117"/>
      <c r="D20" s="117"/>
      <c r="E20" s="117"/>
      <c r="F20" s="117"/>
      <c r="G20" s="117"/>
      <c r="H20" s="117"/>
      <c r="I20" s="117"/>
      <c r="J20" s="117"/>
      <c r="K20" s="117"/>
      <c r="L20" s="118"/>
    </row>
    <row r="31" spans="2:12" ht="20">
      <c r="D31" s="101"/>
    </row>
    <row r="32" spans="2:12" ht="20">
      <c r="D32" s="102"/>
    </row>
    <row r="34" spans="4:4" ht="20">
      <c r="D34" s="102"/>
    </row>
    <row r="35" spans="4:4" ht="20">
      <c r="D35" s="102"/>
    </row>
    <row r="36" spans="4:4" ht="20">
      <c r="D36" s="102"/>
    </row>
  </sheetData>
  <mergeCells count="19">
    <mergeCell ref="B13:L13"/>
    <mergeCell ref="B2:L2"/>
    <mergeCell ref="B3:L3"/>
    <mergeCell ref="B4:L4"/>
    <mergeCell ref="B5:L5"/>
    <mergeCell ref="B6:L6"/>
    <mergeCell ref="B7:L7"/>
    <mergeCell ref="B8:L8"/>
    <mergeCell ref="B9:L9"/>
    <mergeCell ref="B10:L10"/>
    <mergeCell ref="B11:L11"/>
    <mergeCell ref="B12:L12"/>
    <mergeCell ref="B20:L20"/>
    <mergeCell ref="B14:L14"/>
    <mergeCell ref="B15:L15"/>
    <mergeCell ref="B16:L16"/>
    <mergeCell ref="B17:L17"/>
    <mergeCell ref="B18:L18"/>
    <mergeCell ref="B19:L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B2:AA97"/>
  <sheetViews>
    <sheetView showGridLines="0" topLeftCell="H65" zoomScale="87" zoomScaleNormal="86" workbookViewId="0">
      <selection activeCell="W80" sqref="W80"/>
    </sheetView>
  </sheetViews>
  <sheetFormatPr baseColWidth="10" defaultColWidth="10.83203125" defaultRowHeight="14"/>
  <cols>
    <col min="1" max="1" width="3.6640625" style="25" customWidth="1"/>
    <col min="2" max="4" width="2.5" style="25" customWidth="1"/>
    <col min="5" max="5" width="10.33203125" style="25" customWidth="1"/>
    <col min="6" max="6" width="3.83203125" style="25" customWidth="1"/>
    <col min="7" max="7" width="6.5" style="25" customWidth="1"/>
    <col min="8" max="8" width="55.6640625" style="25" customWidth="1"/>
    <col min="9" max="9" width="2.5" style="25" bestFit="1" customWidth="1"/>
    <col min="10" max="10" width="10" style="25" customWidth="1"/>
    <col min="11" max="13" width="2.5" style="25" customWidth="1"/>
    <col min="14" max="14" width="10.83203125" style="82"/>
    <col min="15" max="15" width="2.83203125" style="82" customWidth="1"/>
    <col min="16" max="16" width="7.5" style="25" bestFit="1" customWidth="1"/>
    <col min="17" max="17" width="48.83203125" style="25" customWidth="1"/>
    <col min="18" max="18" width="4.33203125" style="25" customWidth="1"/>
    <col min="19" max="19" width="10" style="25" customWidth="1"/>
    <col min="20" max="20" width="3.5" style="25" customWidth="1"/>
    <col min="21" max="22" width="3" style="25" customWidth="1"/>
    <col min="23" max="23" width="11.6640625" style="25" customWidth="1"/>
    <col min="24" max="24" width="4.33203125" style="25" customWidth="1"/>
    <col min="25" max="25" width="7.83203125" style="25" customWidth="1"/>
    <col min="26" max="26" width="47.83203125" style="25" customWidth="1"/>
    <col min="27" max="27" width="5.83203125" style="25" customWidth="1"/>
    <col min="28" max="16384" width="10.83203125" style="25"/>
  </cols>
  <sheetData>
    <row r="2" spans="2:27" ht="41" customHeight="1">
      <c r="B2" s="143" t="s">
        <v>1068</v>
      </c>
      <c r="C2" s="144"/>
      <c r="D2" s="144"/>
      <c r="E2" s="144"/>
      <c r="F2" s="144"/>
      <c r="G2" s="144"/>
      <c r="H2" s="144"/>
      <c r="I2" s="144"/>
      <c r="J2" s="144"/>
      <c r="K2" s="144"/>
      <c r="L2" s="144"/>
      <c r="M2" s="144"/>
      <c r="N2" s="144"/>
      <c r="O2" s="144"/>
      <c r="P2" s="144"/>
      <c r="Q2" s="144"/>
      <c r="R2" s="144"/>
      <c r="S2" s="144"/>
      <c r="T2" s="144"/>
      <c r="U2" s="144"/>
      <c r="V2" s="144"/>
      <c r="W2" s="144"/>
      <c r="X2" s="144"/>
      <c r="Y2" s="144"/>
      <c r="Z2" s="144"/>
      <c r="AA2" s="145"/>
    </row>
    <row r="3" spans="2:27" s="26" customFormat="1" ht="18" customHeight="1">
      <c r="B3" s="22"/>
      <c r="C3" s="1"/>
      <c r="D3" s="1"/>
      <c r="E3" s="1"/>
      <c r="F3" s="1"/>
      <c r="G3" s="1"/>
      <c r="H3" s="1"/>
      <c r="I3" s="1"/>
      <c r="J3" s="1"/>
      <c r="K3" s="1"/>
      <c r="L3" s="1"/>
      <c r="M3" s="1"/>
      <c r="N3" s="1"/>
      <c r="O3" s="1"/>
      <c r="P3" s="1"/>
      <c r="Q3" s="1"/>
      <c r="R3" s="1"/>
      <c r="S3" s="1"/>
      <c r="T3" s="1"/>
      <c r="U3" s="1"/>
      <c r="V3" s="1"/>
      <c r="W3" s="1"/>
      <c r="X3" s="1"/>
      <c r="Y3" s="1"/>
      <c r="Z3" s="1"/>
      <c r="AA3" s="23"/>
    </row>
    <row r="4" spans="2:27" ht="18" customHeight="1">
      <c r="B4" s="27" t="s">
        <v>0</v>
      </c>
      <c r="C4" s="28"/>
      <c r="D4" s="28"/>
      <c r="E4" s="87"/>
      <c r="F4" s="87"/>
      <c r="G4" s="87"/>
      <c r="H4" s="86"/>
      <c r="I4" s="29" t="str">
        <f>SUM(B6:B30)&amp;" POINTS"</f>
        <v>0 POINTS</v>
      </c>
      <c r="J4" s="30"/>
      <c r="K4" s="31" t="s">
        <v>84</v>
      </c>
      <c r="L4" s="31"/>
      <c r="M4" s="31"/>
      <c r="N4" s="31"/>
      <c r="O4" s="31"/>
      <c r="P4" s="31"/>
      <c r="Q4" s="32"/>
      <c r="R4" s="32" t="str">
        <f>SUM(K6:K27)&amp;" POINTS"</f>
        <v>0 POINTS</v>
      </c>
      <c r="S4" s="30"/>
      <c r="T4" s="33" t="s">
        <v>2</v>
      </c>
      <c r="U4" s="33"/>
      <c r="V4" s="33"/>
      <c r="W4" s="33"/>
      <c r="X4" s="33"/>
      <c r="Y4" s="33"/>
      <c r="Z4" s="33"/>
      <c r="AA4" s="34" t="str">
        <f>SUM(T6:T25)&amp;" POINTS"</f>
        <v>0 POINTS</v>
      </c>
    </row>
    <row r="5" spans="2:27" s="97" customFormat="1" ht="18" customHeight="1">
      <c r="B5" s="92" t="s">
        <v>3</v>
      </c>
      <c r="C5" s="93" t="s">
        <v>4</v>
      </c>
      <c r="D5" s="93" t="s">
        <v>545</v>
      </c>
      <c r="E5" s="93" t="s">
        <v>5</v>
      </c>
      <c r="F5" s="93" t="s">
        <v>1331</v>
      </c>
      <c r="G5" s="94" t="s">
        <v>6</v>
      </c>
      <c r="H5" s="94" t="s">
        <v>7</v>
      </c>
      <c r="I5" s="94"/>
      <c r="J5" s="95"/>
      <c r="K5" s="93" t="s">
        <v>3</v>
      </c>
      <c r="L5" s="93" t="s">
        <v>4</v>
      </c>
      <c r="M5" s="93" t="s">
        <v>545</v>
      </c>
      <c r="N5" s="93" t="s">
        <v>5</v>
      </c>
      <c r="O5" s="93" t="s">
        <v>1331</v>
      </c>
      <c r="P5" s="94" t="s">
        <v>6</v>
      </c>
      <c r="Q5" s="94" t="s">
        <v>7</v>
      </c>
      <c r="R5" s="94"/>
      <c r="S5" s="95"/>
      <c r="T5" s="93" t="s">
        <v>3</v>
      </c>
      <c r="U5" s="93" t="s">
        <v>4</v>
      </c>
      <c r="V5" s="93" t="s">
        <v>545</v>
      </c>
      <c r="W5" s="93" t="s">
        <v>5</v>
      </c>
      <c r="X5" s="93" t="s">
        <v>1331</v>
      </c>
      <c r="Y5" s="94" t="s">
        <v>6</v>
      </c>
      <c r="Z5" s="94" t="s">
        <v>7</v>
      </c>
      <c r="AA5" s="96"/>
    </row>
    <row r="6" spans="2:27" ht="18" customHeight="1">
      <c r="B6" s="35" t="s">
        <v>3</v>
      </c>
      <c r="C6" s="36"/>
      <c r="D6" s="36"/>
      <c r="E6" s="10" t="str">
        <f>INDEX(Table1[Weight],MATCH('Matrix Summary'!G6,Table1[feature.name],0))</f>
        <v>Required</v>
      </c>
      <c r="F6" s="10" t="str">
        <f>IF(INDEX(Table1[extra core points],MATCH('Matrix Summary'!G6,Table1[feature.name],0))=1,"Y","")</f>
        <v/>
      </c>
      <c r="G6" s="9" t="s">
        <v>8</v>
      </c>
      <c r="H6" s="9" t="str">
        <f>INDEX(Table1[part_name],MATCH('Matrix Summary'!G6,Table1[feature.name],0))</f>
        <v>Meet Thresholds for Particulate Matter</v>
      </c>
      <c r="I6" s="11">
        <f>INDEX(Table1[min_points (0=no minimum stated)],MATCH('Matrix Summary'!G6,Table1[feature.name],0))</f>
        <v>0</v>
      </c>
      <c r="J6" s="30"/>
      <c r="K6" s="112" t="s">
        <v>3</v>
      </c>
      <c r="L6" s="37"/>
      <c r="M6" s="37"/>
      <c r="N6" s="10" t="str">
        <f>INDEX(Table1[Weight],MATCH('Matrix Summary'!P6,Table1[feature.name],0))</f>
        <v>Required</v>
      </c>
      <c r="O6" s="10" t="str">
        <f>IF(INDEX(Table1[extra core points],MATCH('Matrix Summary'!P6,Table1[feature.name],0))=1,"Y","")</f>
        <v/>
      </c>
      <c r="P6" s="9" t="s">
        <v>92</v>
      </c>
      <c r="Q6" s="9" t="str">
        <f>INDEX(Table1[part_name],MATCH('Matrix Summary'!P6,Table1[feature.name],0))</f>
        <v>Design Active Buildings and Communities</v>
      </c>
      <c r="R6" s="11">
        <f>INDEX(Table1[min_points (0=no minimum stated)],MATCH('Matrix Summary'!P6,Table1[feature.name],0))</f>
        <v>0</v>
      </c>
      <c r="S6" s="30"/>
      <c r="T6" s="113" t="s">
        <v>3</v>
      </c>
      <c r="U6" s="37"/>
      <c r="V6" s="37"/>
      <c r="W6" s="10" t="str">
        <f>INDEX(Table1[Weight],MATCH('Matrix Summary'!Y6,Table1[feature.name],0))</f>
        <v>Required</v>
      </c>
      <c r="X6" s="10" t="str">
        <f>IF(INDEX(Table1[extra core points],MATCH('Matrix Summary'!Y6,Table1[feature.name],0))=1,"Y","")</f>
        <v/>
      </c>
      <c r="Y6" s="38" t="s">
        <v>12</v>
      </c>
      <c r="Z6" s="9" t="str">
        <f>INDEX(Table1[part_name],MATCH('Matrix Summary'!Y6,Table1[feature.name],0))</f>
        <v>Promote Mental Health and Well-being</v>
      </c>
      <c r="AA6" s="12">
        <f>INDEX(Table1[min_points (0=no minimum stated)],MATCH('Matrix Summary'!Y6,Table1[feature.name],0))</f>
        <v>0</v>
      </c>
    </row>
    <row r="7" spans="2:27" ht="18" customHeight="1">
      <c r="B7" s="35" t="s">
        <v>3</v>
      </c>
      <c r="C7" s="36"/>
      <c r="D7" s="36"/>
      <c r="E7" s="10" t="str">
        <f>INDEX(Table1[Weight],MATCH('Matrix Summary'!G7,Table1[feature.name],0))</f>
        <v>Required</v>
      </c>
      <c r="F7" s="10" t="str">
        <f>IF(INDEX(Table1[extra core points],MATCH('Matrix Summary'!G7,Table1[feature.name],0))=1,"Y","")</f>
        <v/>
      </c>
      <c r="G7" s="9" t="s">
        <v>14</v>
      </c>
      <c r="H7" s="9" t="str">
        <f>INDEX(Table1[part_name],MATCH('Matrix Summary'!G7,Table1[feature.name],0))</f>
        <v>Meet Thresholds for Organic Gases</v>
      </c>
      <c r="I7" s="11">
        <f>INDEX(Table1[min_points (0=no minimum stated)],MATCH('Matrix Summary'!G7,Table1[feature.name],0))</f>
        <v>0</v>
      </c>
      <c r="J7" s="30"/>
      <c r="K7" s="113" t="s">
        <v>3</v>
      </c>
      <c r="L7" s="37"/>
      <c r="M7" s="37"/>
      <c r="N7" s="10" t="str">
        <f>INDEX(Table1[Weight],MATCH('Matrix Summary'!P7,Table1[feature.name],0))</f>
        <v>Required</v>
      </c>
      <c r="O7" s="10" t="str">
        <f>IF(INDEX(Table1[extra core points],MATCH('Matrix Summary'!P7,Table1[feature.name],0))=1,"Y","")</f>
        <v>Y</v>
      </c>
      <c r="P7" s="9" t="s">
        <v>98</v>
      </c>
      <c r="Q7" s="9" t="str">
        <f>INDEX(Table1[part_name],MATCH('Matrix Summary'!P7,Table1[feature.name],0))</f>
        <v>Support Visual Ergonomics</v>
      </c>
      <c r="R7" s="11">
        <f>INDEX(Table1[min_points (0=no minimum stated)],MATCH('Matrix Summary'!P7,Table1[feature.name],0))</f>
        <v>0</v>
      </c>
      <c r="S7" s="30"/>
      <c r="T7" s="113" t="s">
        <v>3</v>
      </c>
      <c r="U7" s="37"/>
      <c r="V7" s="37"/>
      <c r="W7" s="10" t="str">
        <f>INDEX(Table1[Weight],MATCH('Matrix Summary'!Y7,Table1[feature.name],0))</f>
        <v>Required</v>
      </c>
      <c r="X7" s="10" t="str">
        <f>IF(INDEX(Table1[extra core points],MATCH('Matrix Summary'!Y7,Table1[feature.name],0))=1,"Y","")</f>
        <v/>
      </c>
      <c r="Y7" s="38" t="s">
        <v>18</v>
      </c>
      <c r="Z7" s="9" t="str">
        <f>INDEX(Table1[part_name],MATCH('Matrix Summary'!Y7,Table1[feature.name],0))</f>
        <v>Provide Connection to Nature</v>
      </c>
      <c r="AA7" s="12">
        <f>INDEX(Table1[min_points (0=no minimum stated)],MATCH('Matrix Summary'!Y7,Table1[feature.name],0))</f>
        <v>0</v>
      </c>
    </row>
    <row r="8" spans="2:27" ht="18" customHeight="1">
      <c r="B8" s="35" t="s">
        <v>3</v>
      </c>
      <c r="C8" s="36"/>
      <c r="D8" s="36"/>
      <c r="E8" s="10" t="str">
        <f>INDEX(Table1[Weight],MATCH('Matrix Summary'!G8,Table1[feature.name],0))</f>
        <v>Required</v>
      </c>
      <c r="F8" s="10" t="str">
        <f>IF(INDEX(Table1[extra core points],MATCH('Matrix Summary'!G8,Table1[feature.name],0))=1,"Y","")</f>
        <v/>
      </c>
      <c r="G8" s="9" t="s">
        <v>20</v>
      </c>
      <c r="H8" s="9" t="str">
        <f>INDEX(Table1[part_name],MATCH('Matrix Summary'!G8,Table1[feature.name],0))</f>
        <v>Meet Thresholds for Inorganic Gases</v>
      </c>
      <c r="I8" s="11">
        <f>INDEX(Table1[min_points (0=no minimum stated)],MATCH('Matrix Summary'!G8,Table1[feature.name],0))</f>
        <v>0</v>
      </c>
      <c r="J8" s="30"/>
      <c r="K8" s="113" t="s">
        <v>3</v>
      </c>
      <c r="L8" s="37"/>
      <c r="M8" s="37"/>
      <c r="N8" s="10" t="str">
        <f>INDEX(Table1[Weight],MATCH('Matrix Summary'!P8,Table1[feature.name],0))</f>
        <v>Required</v>
      </c>
      <c r="O8" s="10" t="str">
        <f>IF(INDEX(Table1[extra core points],MATCH('Matrix Summary'!P8,Table1[feature.name],0))=1,"Y","")</f>
        <v>Y</v>
      </c>
      <c r="P8" s="9" t="s">
        <v>104</v>
      </c>
      <c r="Q8" s="9" t="str">
        <f>INDEX(Table1[part_name],MATCH('Matrix Summary'!P8,Table1[feature.name],0))</f>
        <v>Provide Height-Adjustable Work Surfaces</v>
      </c>
      <c r="R8" s="11">
        <f>INDEX(Table1[min_points (0=no minimum stated)],MATCH('Matrix Summary'!P8,Table1[feature.name],0))</f>
        <v>0</v>
      </c>
      <c r="S8" s="30"/>
      <c r="T8" s="113" t="s">
        <v>3</v>
      </c>
      <c r="U8" s="37"/>
      <c r="V8" s="37"/>
      <c r="W8" s="10" t="str">
        <f>INDEX(Table1[Weight],MATCH('Matrix Summary'!Y8,Table1[feature.name],0))</f>
        <v>Required</v>
      </c>
      <c r="X8" s="10" t="str">
        <f>IF(INDEX(Table1[extra core points],MATCH('Matrix Summary'!Y8,Table1[feature.name],0))=1,"Y","")</f>
        <v/>
      </c>
      <c r="Y8" s="38" t="s">
        <v>24</v>
      </c>
      <c r="Z8" s="9" t="str">
        <f>INDEX(Table1[part_name],MATCH('Matrix Summary'!Y8,Table1[feature.name],0))</f>
        <v>Provide Connection to Place</v>
      </c>
      <c r="AA8" s="12">
        <f>INDEX(Table1[min_points (0=no minimum stated)],MATCH('Matrix Summary'!Y8,Table1[feature.name],0))</f>
        <v>0</v>
      </c>
    </row>
    <row r="9" spans="2:27" ht="18" customHeight="1">
      <c r="B9" s="35" t="s">
        <v>3</v>
      </c>
      <c r="C9" s="36"/>
      <c r="D9" s="36"/>
      <c r="E9" s="10" t="str">
        <f>INDEX(Table1[Weight],MATCH('Matrix Summary'!G9,Table1[feature.name],0))</f>
        <v>Required</v>
      </c>
      <c r="F9" s="10" t="str">
        <f>IF(INDEX(Table1[extra core points],MATCH('Matrix Summary'!G9,Table1[feature.name],0))=1,"Y","")</f>
        <v/>
      </c>
      <c r="G9" s="9" t="s">
        <v>26</v>
      </c>
      <c r="H9" s="9" t="str">
        <f>INDEX(Table1[part_name],MATCH('Matrix Summary'!G9,Table1[feature.name],0))</f>
        <v>Meet Thresholds for Radon</v>
      </c>
      <c r="I9" s="11">
        <f>INDEX(Table1[min_points (0=no minimum stated)],MATCH('Matrix Summary'!G9,Table1[feature.name],0))</f>
        <v>0</v>
      </c>
      <c r="J9" s="30"/>
      <c r="K9" s="113" t="s">
        <v>3</v>
      </c>
      <c r="L9" s="37"/>
      <c r="M9" s="37"/>
      <c r="N9" s="10" t="str">
        <f>INDEX(Table1[Weight],MATCH('Matrix Summary'!P9,Table1[feature.name],0))</f>
        <v>Required</v>
      </c>
      <c r="O9" s="10" t="str">
        <f>IF(INDEX(Table1[extra core points],MATCH('Matrix Summary'!P9,Table1[feature.name],0))=1,"Y","")</f>
        <v>Y</v>
      </c>
      <c r="P9" s="9" t="s">
        <v>110</v>
      </c>
      <c r="Q9" s="9" t="str">
        <f>INDEX(Table1[part_name],MATCH('Matrix Summary'!P9,Table1[feature.name],0))</f>
        <v>Provide Chair Adjustability</v>
      </c>
      <c r="R9" s="11">
        <f>INDEX(Table1[min_points (0=no minimum stated)],MATCH('Matrix Summary'!P9,Table1[feature.name],0))</f>
        <v>0</v>
      </c>
      <c r="S9" s="30"/>
      <c r="T9" s="39"/>
      <c r="U9" s="37"/>
      <c r="V9" s="37"/>
      <c r="W9" s="10" t="str">
        <f>INDEX(Table1[Weight],MATCH('Matrix Summary'!Y9,Table1[feature.name],0))</f>
        <v>0.5 points</v>
      </c>
      <c r="X9" s="10" t="str">
        <f>IF(INDEX(Table1[extra core points],MATCH('Matrix Summary'!Y9,Table1[feature.name],0))=1,"Y","")</f>
        <v/>
      </c>
      <c r="Y9" s="38" t="s">
        <v>30</v>
      </c>
      <c r="Z9" s="9" t="str">
        <f>INDEX(Table1[part_name],MATCH('Matrix Summary'!Y9,Table1[feature.name],0))</f>
        <v>Offer Mental Health Screening</v>
      </c>
      <c r="AA9" s="12">
        <f>INDEX(Table1[min_points (0=no minimum stated)],MATCH('Matrix Summary'!Y9,Table1[feature.name],0))</f>
        <v>0</v>
      </c>
    </row>
    <row r="10" spans="2:27" ht="18" customHeight="1">
      <c r="B10" s="35" t="s">
        <v>3</v>
      </c>
      <c r="C10" s="36"/>
      <c r="D10" s="36"/>
      <c r="E10" s="10" t="str">
        <f>INDEX(Table1[Weight],MATCH('Matrix Summary'!G10,Table1[feature.name],0))</f>
        <v>Required</v>
      </c>
      <c r="F10" s="10" t="str">
        <f>IF(INDEX(Table1[extra core points],MATCH('Matrix Summary'!G10,Table1[feature.name],0))=1,"Y","")</f>
        <v/>
      </c>
      <c r="G10" s="9" t="s">
        <v>32</v>
      </c>
      <c r="H10" s="9" t="str">
        <f>INDEX(Table1[part_name],MATCH('Matrix Summary'!G10,Table1[feature.name],0))</f>
        <v>Measure Air Parameters</v>
      </c>
      <c r="I10" s="11">
        <f>INDEX(Table1[min_points (0=no minimum stated)],MATCH('Matrix Summary'!G10,Table1[feature.name],0))</f>
        <v>0</v>
      </c>
      <c r="J10" s="30"/>
      <c r="K10" s="113" t="s">
        <v>3</v>
      </c>
      <c r="L10" s="37"/>
      <c r="M10" s="37"/>
      <c r="N10" s="10" t="str">
        <f>INDEX(Table1[Weight],MATCH('Matrix Summary'!P10,Table1[feature.name],0))</f>
        <v>Required</v>
      </c>
      <c r="O10" s="10" t="str">
        <f>IF(INDEX(Table1[extra core points],MATCH('Matrix Summary'!P10,Table1[feature.name],0))=1,"Y","")</f>
        <v>Y</v>
      </c>
      <c r="P10" s="9" t="s">
        <v>116</v>
      </c>
      <c r="Q10" s="9" t="str">
        <f>INDEX(Table1[part_name],MATCH('Matrix Summary'!P10,Table1[feature.name],0))</f>
        <v>Provide Support at Standing Workstations</v>
      </c>
      <c r="R10" s="11">
        <f>INDEX(Table1[min_points (0=no minimum stated)],MATCH('Matrix Summary'!P10,Table1[feature.name],0))</f>
        <v>0</v>
      </c>
      <c r="S10" s="30"/>
      <c r="T10" s="39"/>
      <c r="U10" s="37"/>
      <c r="V10" s="37"/>
      <c r="W10" s="10" t="str">
        <f>INDEX(Table1[Weight],MATCH('Matrix Summary'!Y10,Table1[feature.name],0))</f>
        <v>0.5 points</v>
      </c>
      <c r="X10" s="10" t="str">
        <f>IF(INDEX(Table1[extra core points],MATCH('Matrix Summary'!Y10,Table1[feature.name],0))=1,"Y","")</f>
        <v/>
      </c>
      <c r="Y10" s="38" t="s">
        <v>35</v>
      </c>
      <c r="Z10" s="9" t="str">
        <f>INDEX(Table1[part_name],MATCH('Matrix Summary'!Y10,Table1[feature.name],0))</f>
        <v>Offer Mental Health Services</v>
      </c>
      <c r="AA10" s="12">
        <f>INDEX(Table1[min_points (0=no minimum stated)],MATCH('Matrix Summary'!Y10,Table1[feature.name],0))</f>
        <v>0</v>
      </c>
    </row>
    <row r="11" spans="2:27" ht="18" customHeight="1">
      <c r="B11" s="35" t="s">
        <v>3</v>
      </c>
      <c r="C11" s="36"/>
      <c r="D11" s="36"/>
      <c r="E11" s="10" t="str">
        <f>INDEX(Table1[Weight],MATCH('Matrix Summary'!G11,Table1[feature.name],0))</f>
        <v>Required</v>
      </c>
      <c r="F11" s="10" t="str">
        <f>IF(INDEX(Table1[extra core points],MATCH('Matrix Summary'!G11,Table1[feature.name],0))=1,"Y","")</f>
        <v/>
      </c>
      <c r="G11" s="9" t="s">
        <v>37</v>
      </c>
      <c r="H11" s="9" t="str">
        <f>INDEX(Table1[part_name],MATCH('Matrix Summary'!G11,Table1[feature.name],0))</f>
        <v>Prohibit Indoor Smoking</v>
      </c>
      <c r="I11" s="11">
        <f>INDEX(Table1[min_points (0=no minimum stated)],MATCH('Matrix Summary'!G11,Table1[feature.name],0))</f>
        <v>0</v>
      </c>
      <c r="J11" s="30"/>
      <c r="K11" s="113" t="s">
        <v>3</v>
      </c>
      <c r="L11" s="37"/>
      <c r="M11" s="37"/>
      <c r="N11" s="10" t="str">
        <f>INDEX(Table1[Weight],MATCH('Matrix Summary'!P11,Table1[feature.name],0))</f>
        <v>Required</v>
      </c>
      <c r="O11" s="10" t="str">
        <f>IF(INDEX(Table1[extra core points],MATCH('Matrix Summary'!P11,Table1[feature.name],0))=1,"Y","")</f>
        <v>Y</v>
      </c>
      <c r="P11" s="9" t="s">
        <v>122</v>
      </c>
      <c r="Q11" s="9" t="str">
        <f>INDEX(Table1[part_name],MATCH('Matrix Summary'!P11,Table1[feature.name],0))</f>
        <v>Provide Workstation Orientation</v>
      </c>
      <c r="R11" s="11">
        <f>INDEX(Table1[min_points (0=no minimum stated)],MATCH('Matrix Summary'!P11,Table1[feature.name],0))</f>
        <v>0</v>
      </c>
      <c r="S11" s="30"/>
      <c r="T11" s="39"/>
      <c r="U11" s="37"/>
      <c r="V11" s="37"/>
      <c r="W11" s="10" t="str">
        <f>INDEX(Table1[Weight],MATCH('Matrix Summary'!Y11,Table1[feature.name],0))</f>
        <v>0.5 points</v>
      </c>
      <c r="X11" s="10" t="str">
        <f>IF(INDEX(Table1[extra core points],MATCH('Matrix Summary'!Y11,Table1[feature.name],0))=1,"Y","")</f>
        <v/>
      </c>
      <c r="Y11" s="38" t="s">
        <v>41</v>
      </c>
      <c r="Z11" s="9" t="str">
        <f>INDEX(Table1[part_name],MATCH('Matrix Summary'!Y11,Table1[feature.name],0))</f>
        <v>Offer Workplace Support</v>
      </c>
      <c r="AA11" s="12">
        <f>INDEX(Table1[min_points (0=no minimum stated)],MATCH('Matrix Summary'!Y11,Table1[feature.name],0))</f>
        <v>0</v>
      </c>
    </row>
    <row r="12" spans="2:27" ht="18" customHeight="1">
      <c r="B12" s="35" t="s">
        <v>3</v>
      </c>
      <c r="C12" s="36"/>
      <c r="D12" s="36"/>
      <c r="E12" s="10" t="str">
        <f>INDEX(Table1[Weight],MATCH('Matrix Summary'!G12,Table1[feature.name],0))</f>
        <v>Required</v>
      </c>
      <c r="F12" s="10" t="str">
        <f>IF(INDEX(Table1[extra core points],MATCH('Matrix Summary'!G12,Table1[feature.name],0))=1,"Y","")</f>
        <v/>
      </c>
      <c r="G12" s="9" t="s">
        <v>43</v>
      </c>
      <c r="H12" s="9" t="str">
        <f>INDEX(Table1[part_name],MATCH('Matrix Summary'!G12,Table1[feature.name],0))</f>
        <v>Prohibit Outdoor Smoking</v>
      </c>
      <c r="I12" s="11">
        <f>INDEX(Table1[min_points (0=no minimum stated)],MATCH('Matrix Summary'!G12,Table1[feature.name],0))</f>
        <v>0</v>
      </c>
      <c r="J12" s="30"/>
      <c r="K12" s="40"/>
      <c r="L12" s="37"/>
      <c r="M12" s="37"/>
      <c r="N12" s="10" t="str">
        <f>INDEX(Table1[Weight],MATCH('Matrix Summary'!P12,Table1[feature.name],0))</f>
        <v>2 points</v>
      </c>
      <c r="O12" s="10" t="str">
        <f>IF(INDEX(Table1[extra core points],MATCH('Matrix Summary'!P12,Table1[feature.name],0))=1,"Y","")</f>
        <v/>
      </c>
      <c r="P12" s="9" t="s">
        <v>126</v>
      </c>
      <c r="Q12" s="9" t="str">
        <f>INDEX(Table1[part_name],MATCH('Matrix Summary'!P12,Table1[feature.name],0))</f>
        <v>Design Aesthetic Staircases</v>
      </c>
      <c r="R12" s="11">
        <f>INDEX(Table1[min_points (0=no minimum stated)],MATCH('Matrix Summary'!P12,Table1[feature.name],0))</f>
        <v>0</v>
      </c>
      <c r="S12" s="30"/>
      <c r="T12" s="39"/>
      <c r="U12" s="37"/>
      <c r="V12" s="37"/>
      <c r="W12" s="10" t="str">
        <f>INDEX(Table1[Weight],MATCH('Matrix Summary'!Y12,Table1[feature.name],0))</f>
        <v>0.5 points</v>
      </c>
      <c r="X12" s="10" t="str">
        <f>IF(INDEX(Table1[extra core points],MATCH('Matrix Summary'!Y12,Table1[feature.name],0))=1,"Y","")</f>
        <v/>
      </c>
      <c r="Y12" s="38" t="s">
        <v>47</v>
      </c>
      <c r="Z12" s="9" t="str">
        <f>INDEX(Table1[part_name],MATCH('Matrix Summary'!Y12,Table1[feature.name],0))</f>
        <v>β Support Mental Health Recovery</v>
      </c>
      <c r="AA12" s="12">
        <f>INDEX(Table1[min_points (0=no minimum stated)],MATCH('Matrix Summary'!Y12,Table1[feature.name],0))</f>
        <v>0</v>
      </c>
    </row>
    <row r="13" spans="2:27" ht="18" customHeight="1">
      <c r="B13" s="35" t="s">
        <v>3</v>
      </c>
      <c r="C13" s="36"/>
      <c r="D13" s="36"/>
      <c r="E13" s="10" t="str">
        <f>INDEX(Table1[Weight],MATCH('Matrix Summary'!G13,Table1[feature.name],0))</f>
        <v>Required</v>
      </c>
      <c r="F13" s="10" t="str">
        <f>IF(INDEX(Table1[extra core points],MATCH('Matrix Summary'!G13,Table1[feature.name],0))=1,"Y","")</f>
        <v/>
      </c>
      <c r="G13" s="9" t="s">
        <v>48</v>
      </c>
      <c r="H13" s="9" t="str">
        <f>INDEX(Table1[part_name],MATCH('Matrix Summary'!G13,Table1[feature.name],0))</f>
        <v>Ensure Adequate Ventilation</v>
      </c>
      <c r="I13" s="11">
        <f>INDEX(Table1[min_points (0=no minimum stated)],MATCH('Matrix Summary'!G13,Table1[feature.name],0))</f>
        <v>0</v>
      </c>
      <c r="J13" s="30"/>
      <c r="K13" s="40"/>
      <c r="L13" s="37"/>
      <c r="M13" s="37"/>
      <c r="N13" s="10" t="str">
        <f>INDEX(Table1[Weight],MATCH('Matrix Summary'!P13,Table1[feature.name],0))</f>
        <v>2 points</v>
      </c>
      <c r="O13" s="10" t="str">
        <f>IF(INDEX(Table1[extra core points],MATCH('Matrix Summary'!P13,Table1[feature.name],0))=1,"Y","")</f>
        <v/>
      </c>
      <c r="P13" s="9" t="s">
        <v>131</v>
      </c>
      <c r="Q13" s="9" t="str">
        <f>INDEX(Table1[part_name],MATCH('Matrix Summary'!P13,Table1[feature.name],0))</f>
        <v>Integrate Point-of-Decision Signage</v>
      </c>
      <c r="R13" s="11">
        <f>INDEX(Table1[min_points (0=no minimum stated)],MATCH('Matrix Summary'!P13,Table1[feature.name],0))</f>
        <v>0</v>
      </c>
      <c r="S13" s="30"/>
      <c r="T13" s="39"/>
      <c r="U13" s="37"/>
      <c r="V13" s="37"/>
      <c r="W13" s="10" t="str">
        <f>INDEX(Table1[Weight],MATCH('Matrix Summary'!Y13,Table1[feature.name],0))</f>
        <v>0.5 points</v>
      </c>
      <c r="X13" s="10" t="str">
        <f>IF(INDEX(Table1[extra core points],MATCH('Matrix Summary'!Y13,Table1[feature.name],0))=1,"Y","")</f>
        <v/>
      </c>
      <c r="Y13" s="38" t="s">
        <v>52</v>
      </c>
      <c r="Z13" s="9" t="str">
        <f>INDEX(Table1[part_name],MATCH('Matrix Summary'!Y13,Table1[feature.name],0))</f>
        <v>Offer Mental Health Education</v>
      </c>
      <c r="AA13" s="12">
        <f>INDEX(Table1[min_points (0=no minimum stated)],MATCH('Matrix Summary'!Y13,Table1[feature.name],0))</f>
        <v>0</v>
      </c>
    </row>
    <row r="14" spans="2:27" ht="18" customHeight="1">
      <c r="B14" s="35" t="s">
        <v>3</v>
      </c>
      <c r="C14" s="36"/>
      <c r="D14" s="36"/>
      <c r="E14" s="10" t="str">
        <f>INDEX(Table1[Weight],MATCH('Matrix Summary'!G14,Table1[feature.name],0))</f>
        <v>Required</v>
      </c>
      <c r="F14" s="10" t="str">
        <f>IF(INDEX(Table1[extra core points],MATCH('Matrix Summary'!G14,Table1[feature.name],0))=1,"Y","")</f>
        <v/>
      </c>
      <c r="G14" s="9" t="s">
        <v>54</v>
      </c>
      <c r="H14" s="9" t="str">
        <f>INDEX(Table1[part_name],MATCH('Matrix Summary'!G14,Table1[feature.name],0))</f>
        <v>Mitigate Construction Pollution</v>
      </c>
      <c r="I14" s="11">
        <f>INDEX(Table1[min_points (0=no minimum stated)],MATCH('Matrix Summary'!G14,Table1[feature.name],0))</f>
        <v>0</v>
      </c>
      <c r="J14" s="30"/>
      <c r="K14" s="40"/>
      <c r="L14" s="37"/>
      <c r="M14" s="37"/>
      <c r="N14" s="10" t="str">
        <f>INDEX(Table1[Weight],MATCH('Matrix Summary'!P14,Table1[feature.name],0))</f>
        <v>2 points</v>
      </c>
      <c r="O14" s="10" t="str">
        <f>IF(INDEX(Table1[extra core points],MATCH('Matrix Summary'!P14,Table1[feature.name],0))=1,"Y","")</f>
        <v/>
      </c>
      <c r="P14" s="9" t="s">
        <v>135</v>
      </c>
      <c r="Q14" s="9" t="str">
        <f>INDEX(Table1[part_name],MATCH('Matrix Summary'!P14,Table1[feature.name],0))</f>
        <v>Promote Visible Stairs</v>
      </c>
      <c r="R14" s="11">
        <f>INDEX(Table1[min_points (0=no minimum stated)],MATCH('Matrix Summary'!P14,Table1[feature.name],0))</f>
        <v>0</v>
      </c>
      <c r="S14" s="30"/>
      <c r="T14" s="39"/>
      <c r="U14" s="37"/>
      <c r="V14" s="37"/>
      <c r="W14" s="10" t="str">
        <f>INDEX(Table1[Weight],MATCH('Matrix Summary'!Y14,Table1[feature.name],0))</f>
        <v>0.5 points</v>
      </c>
      <c r="X14" s="10" t="str">
        <f>IF(INDEX(Table1[extra core points],MATCH('Matrix Summary'!Y14,Table1[feature.name],0))=1,"Y","")</f>
        <v/>
      </c>
      <c r="Y14" s="38" t="s">
        <v>58</v>
      </c>
      <c r="Z14" s="9" t="str">
        <f>INDEX(Table1[part_name],MATCH('Matrix Summary'!Y14,Table1[feature.name],0))</f>
        <v>Offer Mental Health Education for Managers</v>
      </c>
      <c r="AA14" s="12">
        <f>INDEX(Table1[min_points (0=no minimum stated)],MATCH('Matrix Summary'!Y14,Table1[feature.name],0))</f>
        <v>0</v>
      </c>
    </row>
    <row r="15" spans="2:27" ht="18" customHeight="1">
      <c r="B15" s="41"/>
      <c r="C15" s="36"/>
      <c r="D15" s="36"/>
      <c r="E15" s="10" t="str">
        <f>INDEX(Table1[Weight],MATCH('Matrix Summary'!G15,Table1[feature.name],0))</f>
        <v>2 points</v>
      </c>
      <c r="F15" s="10" t="str">
        <f>IF(INDEX(Table1[extra core points],MATCH('Matrix Summary'!G15,Table1[feature.name],0))=1,"Y","")</f>
        <v/>
      </c>
      <c r="G15" s="9" t="s">
        <v>60</v>
      </c>
      <c r="H15" s="9" t="str">
        <f>INDEX(Table1[part_name],MATCH('Matrix Summary'!G15,Table1[feature.name],0))</f>
        <v>Meet Enhanced Thresholds for Particulate Matter</v>
      </c>
      <c r="I15" s="11">
        <f>INDEX(Table1[min_points (0=no minimum stated)],MATCH('Matrix Summary'!G15,Table1[feature.name],0))</f>
        <v>1</v>
      </c>
      <c r="J15" s="30"/>
      <c r="K15" s="40"/>
      <c r="L15" s="37"/>
      <c r="M15" s="37"/>
      <c r="N15" s="10" t="str">
        <f>INDEX(Table1[Weight],MATCH('Matrix Summary'!P15,Table1[feature.name],0))</f>
        <v>3 points</v>
      </c>
      <c r="O15" s="10" t="str">
        <f>IF(INDEX(Table1[extra core points],MATCH('Matrix Summary'!P15,Table1[feature.name],0))=1,"Y","")</f>
        <v/>
      </c>
      <c r="P15" s="9" t="s">
        <v>140</v>
      </c>
      <c r="Q15" s="9" t="str">
        <f>INDEX(Table1[part_name],MATCH('Matrix Summary'!P15,Table1[feature.name],0))</f>
        <v>Provide Cycling Infrastructure</v>
      </c>
      <c r="R15" s="11">
        <f>INDEX(Table1[min_points (0=no minimum stated)],MATCH('Matrix Summary'!P15,Table1[feature.name],0))</f>
        <v>0</v>
      </c>
      <c r="S15" s="30"/>
      <c r="T15" s="39"/>
      <c r="U15" s="37"/>
      <c r="V15" s="37"/>
      <c r="W15" s="10" t="str">
        <f>INDEX(Table1[Weight],MATCH('Matrix Summary'!Y15,Table1[feature.name],0))</f>
        <v>1 point</v>
      </c>
      <c r="X15" s="10" t="str">
        <f>IF(INDEX(Table1[extra core points],MATCH('Matrix Summary'!Y15,Table1[feature.name],0))=1,"Y","")</f>
        <v/>
      </c>
      <c r="Y15" s="38" t="s">
        <v>64</v>
      </c>
      <c r="Z15" s="9" t="str">
        <f>INDEX(Table1[part_name],MATCH('Matrix Summary'!Y15,Table1[feature.name],0))</f>
        <v>Develop Stress Management Plan</v>
      </c>
      <c r="AA15" s="12">
        <f>INDEX(Table1[min_points (0=no minimum stated)],MATCH('Matrix Summary'!Y15,Table1[feature.name],0))</f>
        <v>0</v>
      </c>
    </row>
    <row r="16" spans="2:27" ht="18" customHeight="1">
      <c r="B16" s="41"/>
      <c r="C16" s="36"/>
      <c r="D16" s="36"/>
      <c r="E16" s="10" t="str">
        <f>INDEX(Table1[Weight],MATCH('Matrix Summary'!G16,Table1[feature.name],0))</f>
        <v>1 point</v>
      </c>
      <c r="F16" s="10" t="str">
        <f>IF(INDEX(Table1[extra core points],MATCH('Matrix Summary'!G16,Table1[feature.name],0))=1,"Y","")</f>
        <v/>
      </c>
      <c r="G16" s="9" t="s">
        <v>66</v>
      </c>
      <c r="H16" s="9" t="str">
        <f>INDEX(Table1[part_name],MATCH('Matrix Summary'!G16,Table1[feature.name],0))</f>
        <v>Meet Enhanced Thresholds for Organic Gases</v>
      </c>
      <c r="I16" s="11">
        <f>INDEX(Table1[min_points (0=no minimum stated)],MATCH('Matrix Summary'!G16,Table1[feature.name],0))</f>
        <v>0</v>
      </c>
      <c r="J16" s="30"/>
      <c r="K16" s="40"/>
      <c r="L16" s="37"/>
      <c r="M16" s="37"/>
      <c r="N16" s="10" t="str">
        <f>INDEX(Table1[Weight],MATCH('Matrix Summary'!P16,Table1[feature.name],0))</f>
        <v>2 points</v>
      </c>
      <c r="O16" s="10" t="str">
        <f>IF(INDEX(Table1[extra core points],MATCH('Matrix Summary'!P16,Table1[feature.name],0))=1,"Y","")</f>
        <v/>
      </c>
      <c r="P16" s="9" t="s">
        <v>144</v>
      </c>
      <c r="Q16" s="9" t="str">
        <f>INDEX(Table1[part_name],MATCH('Matrix Summary'!P16,Table1[feature.name],0))</f>
        <v>Provide Showers, Lockers and Changing Facilities</v>
      </c>
      <c r="R16" s="11">
        <f>INDEX(Table1[min_points (0=no minimum stated)],MATCH('Matrix Summary'!P16,Table1[feature.name],0))</f>
        <v>0</v>
      </c>
      <c r="S16" s="30"/>
      <c r="T16" s="39"/>
      <c r="U16" s="37"/>
      <c r="V16" s="37"/>
      <c r="W16" s="10" t="str">
        <f>INDEX(Table1[Weight],MATCH('Matrix Summary'!Y16,Table1[feature.name],0))</f>
        <v>0.5 points</v>
      </c>
      <c r="X16" s="10" t="str">
        <f>IF(INDEX(Table1[extra core points],MATCH('Matrix Summary'!Y16,Table1[feature.name],0))=1,"Y","")</f>
        <v/>
      </c>
      <c r="Y16" s="38" t="s">
        <v>70</v>
      </c>
      <c r="Z16" s="9" t="str">
        <f>INDEX(Table1[part_name],MATCH('Matrix Summary'!Y16,Table1[feature.name],0))</f>
        <v>Support Healthy Working Hours</v>
      </c>
      <c r="AA16" s="12">
        <f>INDEX(Table1[min_points (0=no minimum stated)],MATCH('Matrix Summary'!Y16,Table1[feature.name],0))</f>
        <v>0</v>
      </c>
    </row>
    <row r="17" spans="2:27" ht="18" customHeight="1">
      <c r="B17" s="41"/>
      <c r="C17" s="36"/>
      <c r="D17" s="36"/>
      <c r="E17" s="10" t="str">
        <f>INDEX(Table1[Weight],MATCH('Matrix Summary'!G17,Table1[feature.name],0))</f>
        <v>1 point</v>
      </c>
      <c r="F17" s="10" t="str">
        <f>IF(INDEX(Table1[extra core points],MATCH('Matrix Summary'!G17,Table1[feature.name],0))=1,"Y","")</f>
        <v/>
      </c>
      <c r="G17" s="9" t="s">
        <v>72</v>
      </c>
      <c r="H17" s="9" t="str">
        <f>INDEX(Table1[part_name],MATCH('Matrix Summary'!G17,Table1[feature.name],0))</f>
        <v>Meet Enhanced Thresholds for Inorganic Gases</v>
      </c>
      <c r="I17" s="11">
        <f>INDEX(Table1[min_points (0=no minimum stated)],MATCH('Matrix Summary'!G17,Table1[feature.name],0))</f>
        <v>0</v>
      </c>
      <c r="J17" s="30"/>
      <c r="K17" s="40"/>
      <c r="L17" s="37"/>
      <c r="M17" s="37"/>
      <c r="N17" s="10" t="str">
        <f>INDEX(Table1[Weight],MATCH('Matrix Summary'!P17,Table1[feature.name],0))</f>
        <v>3 points</v>
      </c>
      <c r="O17" s="10" t="str">
        <f>IF(INDEX(Table1[extra core points],MATCH('Matrix Summary'!P17,Table1[feature.name],0))=1,"Y","")</f>
        <v/>
      </c>
      <c r="P17" s="9" t="s">
        <v>148</v>
      </c>
      <c r="Q17" s="9" t="str">
        <f>INDEX(Table1[part_name],MATCH('Matrix Summary'!P17,Table1[feature.name],0))</f>
        <v>Select Sites with Pedestrian-friendly Streets</v>
      </c>
      <c r="R17" s="11">
        <f>INDEX(Table1[min_points (0=no minimum stated)],MATCH('Matrix Summary'!P17,Table1[feature.name],0))</f>
        <v>0</v>
      </c>
      <c r="S17" s="30"/>
      <c r="T17" s="39"/>
      <c r="U17" s="37"/>
      <c r="V17" s="37"/>
      <c r="W17" s="10" t="str">
        <f>INDEX(Table1[Weight],MATCH('Matrix Summary'!Y17,Table1[feature.name],0))</f>
        <v>0.5 points</v>
      </c>
      <c r="X17" s="10" t="str">
        <f>IF(INDEX(Table1[extra core points],MATCH('Matrix Summary'!Y17,Table1[feature.name],0))=1,"Y","")</f>
        <v/>
      </c>
      <c r="Y17" s="38" t="s">
        <v>76</v>
      </c>
      <c r="Z17" s="9" t="str">
        <f>INDEX(Table1[part_name],MATCH('Matrix Summary'!Y17,Table1[feature.name],0))</f>
        <v>Provide Nap Policy and Space</v>
      </c>
      <c r="AA17" s="12">
        <f>INDEX(Table1[min_points (0=no minimum stated)],MATCH('Matrix Summary'!Y17,Table1[feature.name],0))</f>
        <v>0</v>
      </c>
    </row>
    <row r="18" spans="2:27" ht="18" customHeight="1">
      <c r="B18" s="41"/>
      <c r="C18" s="36"/>
      <c r="D18" s="36"/>
      <c r="E18" s="10" t="str">
        <f>INDEX(Table1[Weight],MATCH('Matrix Summary'!G18,Table1[feature.name],0))</f>
        <v>3 points</v>
      </c>
      <c r="F18" s="10" t="str">
        <f>IF(INDEX(Table1[extra core points],MATCH('Matrix Summary'!G18,Table1[feature.name],0))=1,"Y","")</f>
        <v/>
      </c>
      <c r="G18" s="9" t="s">
        <v>78</v>
      </c>
      <c r="H18" s="9" t="str">
        <f>INDEX(Table1[part_name],MATCH('Matrix Summary'!G18,Table1[feature.name],0))</f>
        <v>Increase Outdoor Air Supply</v>
      </c>
      <c r="I18" s="11">
        <f>INDEX(Table1[min_points (0=no minimum stated)],MATCH('Matrix Summary'!G18,Table1[feature.name],0))</f>
        <v>1</v>
      </c>
      <c r="J18" s="30"/>
      <c r="K18" s="40"/>
      <c r="L18" s="37"/>
      <c r="M18" s="37"/>
      <c r="N18" s="10" t="str">
        <f>INDEX(Table1[Weight],MATCH('Matrix Summary'!P18,Table1[feature.name],0))</f>
        <v>3 points</v>
      </c>
      <c r="O18" s="10" t="str">
        <f>IF(INDEX(Table1[extra core points],MATCH('Matrix Summary'!P18,Table1[feature.name],0))=1,"Y","")</f>
        <v/>
      </c>
      <c r="P18" s="9" t="s">
        <v>153</v>
      </c>
      <c r="Q18" s="9" t="str">
        <f>INDEX(Table1[part_name],MATCH('Matrix Summary'!P18,Table1[feature.name],0))</f>
        <v>Select Sites with Access to Mass Transit</v>
      </c>
      <c r="R18" s="11">
        <f>INDEX(Table1[min_points (0=no minimum stated)],MATCH('Matrix Summary'!P18,Table1[feature.name],0))</f>
        <v>0</v>
      </c>
      <c r="S18" s="30"/>
      <c r="T18" s="39"/>
      <c r="U18" s="37"/>
      <c r="V18" s="37"/>
      <c r="W18" s="10" t="str">
        <f>INDEX(Table1[Weight],MATCH('Matrix Summary'!Y18,Table1[feature.name],0))</f>
        <v>2 points</v>
      </c>
      <c r="X18" s="10" t="str">
        <f>IF(INDEX(Table1[extra core points],MATCH('Matrix Summary'!Y18,Table1[feature.name],0))=1,"Y","")</f>
        <v/>
      </c>
      <c r="Y18" s="38" t="s">
        <v>80</v>
      </c>
      <c r="Z18" s="9" t="str">
        <f>INDEX(Table1[part_name],MATCH('Matrix Summary'!Y18,Table1[feature.name],0))</f>
        <v>Provide Restorative Space</v>
      </c>
      <c r="AA18" s="12">
        <f>INDEX(Table1[min_points (0=no minimum stated)],MATCH('Matrix Summary'!Y18,Table1[feature.name],0))</f>
        <v>0</v>
      </c>
    </row>
    <row r="19" spans="2:27" ht="18" customHeight="1">
      <c r="B19" s="41"/>
      <c r="C19" s="36"/>
      <c r="D19" s="36"/>
      <c r="E19" s="10" t="str">
        <f>INDEX(Table1[Weight],MATCH('Matrix Summary'!G19,Table1[feature.name],0))</f>
        <v>2 points</v>
      </c>
      <c r="F19" s="10" t="str">
        <f>IF(INDEX(Table1[extra core points],MATCH('Matrix Summary'!G19,Table1[feature.name],0))=1,"Y","")</f>
        <v/>
      </c>
      <c r="G19" s="9" t="s">
        <v>82</v>
      </c>
      <c r="H19" s="9" t="str">
        <f>INDEX(Table1[part_name],MATCH('Matrix Summary'!G19,Table1[feature.name],0))</f>
        <v>Improve Ventilation Effectiveness</v>
      </c>
      <c r="I19" s="11">
        <f>INDEX(Table1[min_points (0=no minimum stated)],MATCH('Matrix Summary'!G19,Table1[feature.name],0))</f>
        <v>0</v>
      </c>
      <c r="J19" s="30"/>
      <c r="K19" s="40"/>
      <c r="L19" s="37"/>
      <c r="M19" s="37"/>
      <c r="N19" s="10" t="str">
        <f>INDEX(Table1[Weight],MATCH('Matrix Summary'!P19,Table1[feature.name],0))</f>
        <v>1 point</v>
      </c>
      <c r="O19" s="10" t="str">
        <f>IF(INDEX(Table1[extra core points],MATCH('Matrix Summary'!P19,Table1[feature.name],0))=1,"Y","")</f>
        <v>Y</v>
      </c>
      <c r="P19" s="9" t="s">
        <v>157</v>
      </c>
      <c r="Q19" s="9" t="str">
        <f>INDEX(Table1[part_name],MATCH('Matrix Summary'!P19,Table1[feature.name],0))</f>
        <v>Offer Physical Activity Opportunities</v>
      </c>
      <c r="R19" s="11">
        <f>INDEX(Table1[min_points (0=no minimum stated)],MATCH('Matrix Summary'!P19,Table1[feature.name],0))</f>
        <v>1</v>
      </c>
      <c r="S19" s="30"/>
      <c r="T19" s="39"/>
      <c r="U19" s="37"/>
      <c r="V19" s="37"/>
      <c r="W19" s="10" t="str">
        <f>INDEX(Table1[Weight],MATCH('Matrix Summary'!Y19,Table1[feature.name],0))</f>
        <v>0.5 points</v>
      </c>
      <c r="X19" s="10" t="str">
        <f>IF(INDEX(Table1[extra core points],MATCH('Matrix Summary'!Y19,Table1[feature.name],0))=1,"Y","")</f>
        <v/>
      </c>
      <c r="Y19" s="38" t="s">
        <v>85</v>
      </c>
      <c r="Z19" s="9" t="str">
        <f>INDEX(Table1[part_name],MATCH('Matrix Summary'!Y19,Table1[feature.name],0))</f>
        <v>Provide Restorative Programming</v>
      </c>
      <c r="AA19" s="12">
        <f>INDEX(Table1[min_points (0=no minimum stated)],MATCH('Matrix Summary'!Y19,Table1[feature.name],0))</f>
        <v>0</v>
      </c>
    </row>
    <row r="20" spans="2:27" ht="18" customHeight="1">
      <c r="B20" s="41"/>
      <c r="C20" s="36"/>
      <c r="D20" s="36"/>
      <c r="E20" s="10" t="str">
        <f>INDEX(Table1[Weight],MATCH('Matrix Summary'!G20,Table1[feature.name],0))</f>
        <v>2 points</v>
      </c>
      <c r="F20" s="10" t="str">
        <f>IF(INDEX(Table1[extra core points],MATCH('Matrix Summary'!G20,Table1[feature.name],0))=1,"Y","")</f>
        <v/>
      </c>
      <c r="G20" s="9" t="s">
        <v>87</v>
      </c>
      <c r="H20" s="9" t="str">
        <f>INDEX(Table1[part_name],MATCH('Matrix Summary'!G20,Table1[feature.name],0))</f>
        <v>Provide Operable Windows</v>
      </c>
      <c r="I20" s="11">
        <f>INDEX(Table1[min_points (0=no minimum stated)],MATCH('Matrix Summary'!G20,Table1[feature.name],0))</f>
        <v>2</v>
      </c>
      <c r="J20" s="30"/>
      <c r="K20" s="40"/>
      <c r="L20" s="37"/>
      <c r="M20" s="37"/>
      <c r="N20" s="10" t="str">
        <f>INDEX(Table1[Weight],MATCH('Matrix Summary'!P20,Table1[feature.name],0))</f>
        <v>1 point</v>
      </c>
      <c r="O20" s="10" t="str">
        <f>IF(INDEX(Table1[extra core points],MATCH('Matrix Summary'!P20,Table1[feature.name],0))=1,"Y","")</f>
        <v>Y</v>
      </c>
      <c r="P20" s="9" t="s">
        <v>162</v>
      </c>
      <c r="Q20" s="9" t="str">
        <f>INDEX(Table1[part_name],MATCH('Matrix Summary'!P20,Table1[feature.name],0))</f>
        <v>Provide Active Workstations</v>
      </c>
      <c r="R20" s="11">
        <f>INDEX(Table1[min_points (0=no minimum stated)],MATCH('Matrix Summary'!P20,Table1[feature.name],0))</f>
        <v>1</v>
      </c>
      <c r="S20" s="30"/>
      <c r="T20" s="39"/>
      <c r="U20" s="37"/>
      <c r="V20" s="37"/>
      <c r="W20" s="10" t="str">
        <f>INDEX(Table1[Weight],MATCH('Matrix Summary'!Y20,Table1[feature.name],0))</f>
        <v>2 points</v>
      </c>
      <c r="X20" s="10" t="str">
        <f>IF(INDEX(Table1[extra core points],MATCH('Matrix Summary'!Y20,Table1[feature.name],0))=1,"Y","")</f>
        <v/>
      </c>
      <c r="Y20" s="38" t="s">
        <v>89</v>
      </c>
      <c r="Z20" s="9" t="str">
        <f>INDEX(Table1[part_name],MATCH('Matrix Summary'!Y20,Table1[feature.name],0))</f>
        <v>Provide Nature Access Indoors</v>
      </c>
      <c r="AA20" s="12">
        <f>INDEX(Table1[min_points (0=no minimum stated)],MATCH('Matrix Summary'!Y20,Table1[feature.name],0))</f>
        <v>0</v>
      </c>
    </row>
    <row r="21" spans="2:27" ht="18" customHeight="1">
      <c r="B21" s="41"/>
      <c r="C21" s="36"/>
      <c r="D21" s="36"/>
      <c r="E21" s="10" t="str">
        <f>INDEX(Table1[Weight],MATCH('Matrix Summary'!G21,Table1[feature.name],0))</f>
        <v>2 points</v>
      </c>
      <c r="F21" s="10" t="str">
        <f>IF(INDEX(Table1[extra core points],MATCH('Matrix Summary'!G21,Table1[feature.name],0))=1,"Y","")</f>
        <v/>
      </c>
      <c r="G21" s="9" t="s">
        <v>91</v>
      </c>
      <c r="H21" s="9" t="str">
        <f>INDEX(Table1[part_name],MATCH('Matrix Summary'!G21,Table1[feature.name],0))</f>
        <v>Manage Window Use</v>
      </c>
      <c r="I21" s="11">
        <f>INDEX(Table1[min_points (0=no minimum stated)],MATCH('Matrix Summary'!G21,Table1[feature.name],0))</f>
        <v>0</v>
      </c>
      <c r="J21" s="30"/>
      <c r="K21" s="40"/>
      <c r="L21" s="37"/>
      <c r="M21" s="37"/>
      <c r="N21" s="10" t="str">
        <f>INDEX(Table1[Weight],MATCH('Matrix Summary'!P21,Table1[feature.name],0))</f>
        <v>0.5 points</v>
      </c>
      <c r="O21" s="10" t="str">
        <f>IF(INDEX(Table1[extra core points],MATCH('Matrix Summary'!P21,Table1[feature.name],0))=1,"Y","")</f>
        <v>Y</v>
      </c>
      <c r="P21" s="9" t="s">
        <v>168</v>
      </c>
      <c r="Q21" s="9" t="str">
        <f>INDEX(Table1[part_name],MATCH('Matrix Summary'!P21,Table1[feature.name],0))</f>
        <v>Provide Indoor Activity Spaces</v>
      </c>
      <c r="R21" s="11">
        <f>INDEX(Table1[min_points (0=no minimum stated)],MATCH('Matrix Summary'!P21,Table1[feature.name],0))</f>
        <v>0</v>
      </c>
      <c r="S21" s="30"/>
      <c r="T21" s="39"/>
      <c r="U21" s="37"/>
      <c r="V21" s="37"/>
      <c r="W21" s="10" t="str">
        <f>INDEX(Table1[Weight],MATCH('Matrix Summary'!Y21,Table1[feature.name],0))</f>
        <v>2 points</v>
      </c>
      <c r="X21" s="10" t="str">
        <f>IF(INDEX(Table1[extra core points],MATCH('Matrix Summary'!Y21,Table1[feature.name],0))=1,"Y","")</f>
        <v/>
      </c>
      <c r="Y21" s="38" t="s">
        <v>94</v>
      </c>
      <c r="Z21" s="9" t="str">
        <f>INDEX(Table1[part_name],MATCH('Matrix Summary'!Y21,Table1[feature.name],0))</f>
        <v>Provide Nature Access Outdoors</v>
      </c>
      <c r="AA21" s="12">
        <f>INDEX(Table1[min_points (0=no minimum stated)],MATCH('Matrix Summary'!Y21,Table1[feature.name],0))</f>
        <v>0</v>
      </c>
    </row>
    <row r="22" spans="2:27" ht="18" customHeight="1">
      <c r="B22" s="41"/>
      <c r="C22" s="36"/>
      <c r="D22" s="36"/>
      <c r="E22" s="10" t="str">
        <f>INDEX(Table1[Weight],MATCH('Matrix Summary'!G22,Table1[feature.name],0))</f>
        <v>0.5 points</v>
      </c>
      <c r="F22" s="10" t="str">
        <f>IF(INDEX(Table1[extra core points],MATCH('Matrix Summary'!G22,Table1[feature.name],0))=1,"Y","")</f>
        <v>Y</v>
      </c>
      <c r="G22" s="9" t="s">
        <v>96</v>
      </c>
      <c r="H22" s="9" t="str">
        <f>INDEX(Table1[part_name],MATCH('Matrix Summary'!G22,Table1[feature.name],0))</f>
        <v>Install Indoor Air Monitors</v>
      </c>
      <c r="I22" s="11">
        <f>INDEX(Table1[min_points (0=no minimum stated)],MATCH('Matrix Summary'!G22,Table1[feature.name],0))</f>
        <v>0</v>
      </c>
      <c r="J22" s="30"/>
      <c r="K22" s="40"/>
      <c r="L22" s="37"/>
      <c r="M22" s="37"/>
      <c r="N22" s="10" t="str">
        <f>INDEX(Table1[Weight],MATCH('Matrix Summary'!P22,Table1[feature.name],0))</f>
        <v>2 points</v>
      </c>
      <c r="O22" s="10" t="str">
        <f>IF(INDEX(Table1[extra core points],MATCH('Matrix Summary'!P22,Table1[feature.name],0))=1,"Y","")</f>
        <v/>
      </c>
      <c r="P22" s="9" t="s">
        <v>174</v>
      </c>
      <c r="Q22" s="9" t="str">
        <f>INDEX(Table1[part_name],MATCH('Matrix Summary'!P22,Table1[feature.name],0))</f>
        <v>Provide Outdoor Physical Activity Space</v>
      </c>
      <c r="R22" s="11">
        <f>INDEX(Table1[min_points (0=no minimum stated)],MATCH('Matrix Summary'!P22,Table1[feature.name],0))</f>
        <v>0</v>
      </c>
      <c r="S22" s="30"/>
      <c r="T22" s="39"/>
      <c r="U22" s="37"/>
      <c r="V22" s="37"/>
      <c r="W22" s="10" t="str">
        <f>INDEX(Table1[Weight],MATCH('Matrix Summary'!Y22,Table1[feature.name],0))</f>
        <v>1 point</v>
      </c>
      <c r="X22" s="10" t="str">
        <f>IF(INDEX(Table1[extra core points],MATCH('Matrix Summary'!Y22,Table1[feature.name],0))=1,"Y","")</f>
        <v/>
      </c>
      <c r="Y22" s="38" t="s">
        <v>100</v>
      </c>
      <c r="Z22" s="9" t="str">
        <f>INDEX(Table1[part_name],MATCH('Matrix Summary'!Y22,Table1[feature.name],0))</f>
        <v>Provide Tobacco Cessation Resources</v>
      </c>
      <c r="AA22" s="12">
        <f>INDEX(Table1[min_points (0=no minimum stated)],MATCH('Matrix Summary'!Y22,Table1[feature.name],0))</f>
        <v>0</v>
      </c>
    </row>
    <row r="23" spans="2:27" ht="18" customHeight="1">
      <c r="B23" s="41"/>
      <c r="C23" s="36"/>
      <c r="D23" s="36"/>
      <c r="E23" s="10" t="str">
        <f>INDEX(Table1[Weight],MATCH('Matrix Summary'!G23,Table1[feature.name],0))</f>
        <v>1 point</v>
      </c>
      <c r="F23" s="10" t="str">
        <f>IF(INDEX(Table1[extra core points],MATCH('Matrix Summary'!G23,Table1[feature.name],0))=1,"Y","")</f>
        <v/>
      </c>
      <c r="G23" s="9" t="s">
        <v>102</v>
      </c>
      <c r="H23" s="9" t="str">
        <f>INDEX(Table1[part_name],MATCH('Matrix Summary'!G23,Table1[feature.name],0))</f>
        <v>Promote Air Quality Awareness</v>
      </c>
      <c r="I23" s="11">
        <f>INDEX(Table1[min_points (0=no minimum stated)],MATCH('Matrix Summary'!G23,Table1[feature.name],0))</f>
        <v>0</v>
      </c>
      <c r="J23" s="30"/>
      <c r="K23" s="40"/>
      <c r="L23" s="37"/>
      <c r="M23" s="37"/>
      <c r="N23" s="10" t="str">
        <f>INDEX(Table1[Weight],MATCH('Matrix Summary'!P23,Table1[feature.name],0))</f>
        <v>0.5 points</v>
      </c>
      <c r="O23" s="10" t="str">
        <f>IF(INDEX(Table1[extra core points],MATCH('Matrix Summary'!P23,Table1[feature.name],0))=1,"Y","")</f>
        <v/>
      </c>
      <c r="P23" s="9" t="s">
        <v>180</v>
      </c>
      <c r="Q23" s="9" t="str">
        <f>INDEX(Table1[part_name],MATCH('Matrix Summary'!P23,Table1[feature.name],0))</f>
        <v>Offer Physical Activity Incentives</v>
      </c>
      <c r="R23" s="11">
        <f>INDEX(Table1[min_points (0=no minimum stated)],MATCH('Matrix Summary'!P23,Table1[feature.name],0))</f>
        <v>0</v>
      </c>
      <c r="S23" s="30"/>
      <c r="T23" s="39"/>
      <c r="U23" s="37"/>
      <c r="V23" s="37"/>
      <c r="W23" s="10" t="str">
        <f>INDEX(Table1[Weight],MATCH('Matrix Summary'!Y23,Table1[feature.name],0))</f>
        <v>1 point</v>
      </c>
      <c r="X23" s="10" t="str">
        <f>IF(INDEX(Table1[extra core points],MATCH('Matrix Summary'!Y23,Table1[feature.name],0))=1,"Y","")</f>
        <v/>
      </c>
      <c r="Y23" s="38" t="s">
        <v>106</v>
      </c>
      <c r="Z23" s="9" t="str">
        <f>INDEX(Table1[part_name],MATCH('Matrix Summary'!Y23,Table1[feature.name],0))</f>
        <v>Limit Tobacco Availability</v>
      </c>
      <c r="AA23" s="12">
        <f>INDEX(Table1[min_points (0=no minimum stated)],MATCH('Matrix Summary'!Y23,Table1[feature.name],0))</f>
        <v>0</v>
      </c>
    </row>
    <row r="24" spans="2:27" ht="18" customHeight="1">
      <c r="B24" s="41"/>
      <c r="C24" s="36"/>
      <c r="D24" s="36"/>
      <c r="E24" s="10" t="str">
        <f>INDEX(Table1[Weight],MATCH('Matrix Summary'!G24,Table1[feature.name],0))</f>
        <v>2 points</v>
      </c>
      <c r="F24" s="10" t="str">
        <f>IF(INDEX(Table1[extra core points],MATCH('Matrix Summary'!G24,Table1[feature.name],0))=1,"Y","")</f>
        <v/>
      </c>
      <c r="G24" s="9" t="s">
        <v>108</v>
      </c>
      <c r="H24" s="9" t="str">
        <f>INDEX(Table1[part_name],MATCH('Matrix Summary'!G24,Table1[feature.name],0))</f>
        <v>Design Healthy Entryways</v>
      </c>
      <c r="I24" s="11">
        <f>INDEX(Table1[min_points (0=no minimum stated)],MATCH('Matrix Summary'!G24,Table1[feature.name],0))</f>
        <v>0</v>
      </c>
      <c r="J24" s="30"/>
      <c r="K24" s="40"/>
      <c r="L24" s="37"/>
      <c r="M24" s="37"/>
      <c r="N24" s="10" t="str">
        <f>INDEX(Table1[Weight],MATCH('Matrix Summary'!P24,Table1[feature.name],0))</f>
        <v>0.5 points</v>
      </c>
      <c r="O24" s="10" t="str">
        <f>IF(INDEX(Table1[extra core points],MATCH('Matrix Summary'!P24,Table1[feature.name],0))=1,"Y","")</f>
        <v>Y</v>
      </c>
      <c r="P24" s="9" t="s">
        <v>186</v>
      </c>
      <c r="Q24" s="9" t="str">
        <f>INDEX(Table1[part_name],MATCH('Matrix Summary'!P24,Table1[feature.name],0))</f>
        <v>Provide Self-Monitoring Tools</v>
      </c>
      <c r="R24" s="11">
        <f>INDEX(Table1[min_points (0=no minimum stated)],MATCH('Matrix Summary'!P24,Table1[feature.name],0))</f>
        <v>0</v>
      </c>
      <c r="S24" s="30"/>
      <c r="T24" s="39"/>
      <c r="U24" s="37"/>
      <c r="V24" s="37"/>
      <c r="W24" s="10" t="str">
        <f>INDEX(Table1[Weight],MATCH('Matrix Summary'!Y24,Table1[feature.name],0))</f>
        <v>0.5 points</v>
      </c>
      <c r="X24" s="10" t="str">
        <f>IF(INDEX(Table1[extra core points],MATCH('Matrix Summary'!Y24,Table1[feature.name],0))=1,"Y","")</f>
        <v/>
      </c>
      <c r="Y24" s="38" t="s">
        <v>112</v>
      </c>
      <c r="Z24" s="9" t="str">
        <f>INDEX(Table1[part_name],MATCH('Matrix Summary'!Y24,Table1[feature.name],0))</f>
        <v>Offer Substance Use Education</v>
      </c>
      <c r="AA24" s="12">
        <f>INDEX(Table1[min_points (0=no minimum stated)],MATCH('Matrix Summary'!Y24,Table1[feature.name],0))</f>
        <v>0</v>
      </c>
    </row>
    <row r="25" spans="2:27" ht="18" customHeight="1">
      <c r="B25" s="41"/>
      <c r="C25" s="36"/>
      <c r="D25" s="36"/>
      <c r="E25" s="10" t="str">
        <f>INDEX(Table1[Weight],MATCH('Matrix Summary'!G25,Table1[feature.name],0))</f>
        <v>2 points</v>
      </c>
      <c r="F25" s="10" t="str">
        <f>IF(INDEX(Table1[extra core points],MATCH('Matrix Summary'!G25,Table1[feature.name],0))=1,"Y","")</f>
        <v/>
      </c>
      <c r="G25" s="9" t="s">
        <v>114</v>
      </c>
      <c r="H25" s="9" t="str">
        <f>INDEX(Table1[part_name],MATCH('Matrix Summary'!G25,Table1[feature.name],0))</f>
        <v>Perform Envelope Commissioning</v>
      </c>
      <c r="I25" s="11">
        <f>INDEX(Table1[min_points (0=no minimum stated)],MATCH('Matrix Summary'!G25,Table1[feature.name],0))</f>
        <v>0</v>
      </c>
      <c r="J25" s="30"/>
      <c r="K25" s="40"/>
      <c r="L25" s="37"/>
      <c r="M25" s="37"/>
      <c r="N25" s="10" t="str">
        <f>INDEX(Table1[Weight],MATCH('Matrix Summary'!P25,Table1[feature.name],0))</f>
        <v>1 point</v>
      </c>
      <c r="O25" s="10" t="str">
        <f>IF(INDEX(Table1[extra core points],MATCH('Matrix Summary'!P25,Table1[feature.name],0))=1,"Y","")</f>
        <v>Y</v>
      </c>
      <c r="P25" s="9" t="s">
        <v>491</v>
      </c>
      <c r="Q25" s="9" t="str">
        <f>INDEX(Table1[part_name],MATCH('Matrix Summary'!P25,Table1[feature.name],0))</f>
        <v>Implement an Ergonomics Program</v>
      </c>
      <c r="R25" s="11">
        <f>INDEX(Table1[min_points (0=no minimum stated)],MATCH('Matrix Summary'!P25,Table1[feature.name],0))</f>
        <v>0</v>
      </c>
      <c r="S25" s="30"/>
      <c r="T25" s="39"/>
      <c r="U25" s="37"/>
      <c r="V25" s="37"/>
      <c r="W25" s="10" t="str">
        <f>INDEX(Table1[Weight],MATCH('Matrix Summary'!Y25,Table1[feature.name],0))</f>
        <v>0.5 points</v>
      </c>
      <c r="X25" s="10" t="str">
        <f>IF(INDEX(Table1[extra core points],MATCH('Matrix Summary'!Y25,Table1[feature.name],0))=1,"Y","")</f>
        <v/>
      </c>
      <c r="Y25" s="38" t="s">
        <v>118</v>
      </c>
      <c r="Z25" s="9" t="str">
        <f>INDEX(Table1[part_name],MATCH('Matrix Summary'!Y25,Table1[feature.name],0))</f>
        <v>Provide Substance Use and Addiction Services</v>
      </c>
      <c r="AA25" s="12">
        <f>INDEX(Table1[min_points (0=no minimum stated)],MATCH('Matrix Summary'!Y25,Table1[feature.name],0))</f>
        <v>0</v>
      </c>
    </row>
    <row r="26" spans="2:27" ht="18" customHeight="1">
      <c r="B26" s="41"/>
      <c r="C26" s="36"/>
      <c r="D26" s="36"/>
      <c r="E26" s="10" t="str">
        <f>INDEX(Table1[Weight],MATCH('Matrix Summary'!G26,Table1[feature.name],0))</f>
        <v>2 points</v>
      </c>
      <c r="F26" s="10" t="str">
        <f>IF(INDEX(Table1[extra core points],MATCH('Matrix Summary'!G26,Table1[feature.name],0))=1,"Y","")</f>
        <v/>
      </c>
      <c r="G26" s="9" t="s">
        <v>120</v>
      </c>
      <c r="H26" s="9" t="str">
        <f>INDEX(Table1[part_name],MATCH('Matrix Summary'!G26,Table1[feature.name],0))</f>
        <v>Manage Combustion</v>
      </c>
      <c r="I26" s="11">
        <f>INDEX(Table1[min_points (0=no minimum stated)],MATCH('Matrix Summary'!G26,Table1[feature.name],0))</f>
        <v>0</v>
      </c>
      <c r="J26" s="30"/>
      <c r="K26" s="40"/>
      <c r="L26" s="37"/>
      <c r="M26" s="37"/>
      <c r="N26" s="10" t="str">
        <f>INDEX(Table1[Weight],MATCH('Matrix Summary'!P26,Table1[feature.name],0))</f>
        <v>1 point</v>
      </c>
      <c r="O26" s="10" t="str">
        <f>IF(INDEX(Table1[extra core points],MATCH('Matrix Summary'!P26,Table1[feature.name],0))=1,"Y","")</f>
        <v>Y</v>
      </c>
      <c r="P26" s="9" t="s">
        <v>492</v>
      </c>
      <c r="Q26" s="9" t="str">
        <f>INDEX(Table1[part_name],MATCH('Matrix Summary'!P26,Table1[feature.name],0))</f>
        <v>Commit to Ergonomic Improvements</v>
      </c>
      <c r="R26" s="11">
        <f>INDEX(Table1[min_points (0=no minimum stated)],MATCH('Matrix Summary'!P26,Table1[feature.name],0))</f>
        <v>0</v>
      </c>
      <c r="S26" s="30"/>
      <c r="T26" s="30"/>
      <c r="U26" s="30"/>
      <c r="V26" s="30"/>
      <c r="W26" s="30"/>
      <c r="X26" s="30"/>
      <c r="Y26" s="30"/>
      <c r="Z26" s="30"/>
      <c r="AA26" s="42"/>
    </row>
    <row r="27" spans="2:27" ht="18" customHeight="1">
      <c r="B27" s="41"/>
      <c r="C27" s="36"/>
      <c r="D27" s="36"/>
      <c r="E27" s="10" t="str">
        <f>INDEX(Table1[Weight],MATCH('Matrix Summary'!G27,Table1[feature.name],0))</f>
        <v>0.5 points</v>
      </c>
      <c r="F27" s="10" t="str">
        <f>IF(INDEX(Table1[extra core points],MATCH('Matrix Summary'!G27,Table1[feature.name],0))=1,"Y","")</f>
        <v/>
      </c>
      <c r="G27" s="9" t="s">
        <v>124</v>
      </c>
      <c r="H27" s="9" t="str">
        <f>INDEX(Table1[part_name],MATCH('Matrix Summary'!G27,Table1[feature.name],0))</f>
        <v>Manage Pollution and Exhaust</v>
      </c>
      <c r="I27" s="11">
        <f>INDEX(Table1[min_points (0=no minimum stated)],MATCH('Matrix Summary'!G27,Table1[feature.name],0))</f>
        <v>0</v>
      </c>
      <c r="J27" s="30"/>
      <c r="K27" s="40"/>
      <c r="L27" s="37"/>
      <c r="M27" s="37"/>
      <c r="N27" s="10" t="str">
        <f>INDEX(Table1[Weight],MATCH('Matrix Summary'!P27,Table1[feature.name],0))</f>
        <v>1 point</v>
      </c>
      <c r="O27" s="10" t="str">
        <f>IF(INDEX(Table1[extra core points],MATCH('Matrix Summary'!P27,Table1[feature.name],0))=1,"Y","")</f>
        <v/>
      </c>
      <c r="P27" s="30" t="s">
        <v>493</v>
      </c>
      <c r="Q27" s="9" t="str">
        <f>INDEX(Table1[part_name],MATCH('Matrix Summary'!P27,Table1[feature.name],0))</f>
        <v>Support Remote Work Ergonomics</v>
      </c>
      <c r="R27" s="11">
        <f>INDEX(Table1[min_points (0=no minimum stated)],MATCH('Matrix Summary'!P27,Table1[feature.name],0))</f>
        <v>0</v>
      </c>
      <c r="S27" s="30"/>
      <c r="T27" s="33" t="s">
        <v>128</v>
      </c>
      <c r="U27" s="33"/>
      <c r="V27" s="33"/>
      <c r="W27" s="33"/>
      <c r="X27" s="33"/>
      <c r="Y27" s="33"/>
      <c r="Z27" s="33"/>
      <c r="AA27" s="34" t="str">
        <f>SUM(T29:T64)&amp;" POINTS"</f>
        <v>0 POINTS</v>
      </c>
    </row>
    <row r="28" spans="2:27" ht="18" customHeight="1">
      <c r="B28" s="41"/>
      <c r="C28" s="36"/>
      <c r="D28" s="36"/>
      <c r="E28" s="10" t="str">
        <f>INDEX(Table1[Weight],MATCH('Matrix Summary'!G28,Table1[feature.name],0))</f>
        <v>2 points</v>
      </c>
      <c r="F28" s="10" t="str">
        <f>IF(INDEX(Table1[extra core points],MATCH('Matrix Summary'!G28,Table1[feature.name],0))=1,"Y","")</f>
        <v/>
      </c>
      <c r="G28" s="9" t="s">
        <v>129</v>
      </c>
      <c r="H28" s="9" t="str">
        <f>INDEX(Table1[part_name],MATCH('Matrix Summary'!G28,Table1[feature.name],0))</f>
        <v>Implement Particle Filtration</v>
      </c>
      <c r="I28" s="11">
        <f>INDEX(Table1[min_points (0=no minimum stated)],MATCH('Matrix Summary'!G28,Table1[feature.name],0))</f>
        <v>1</v>
      </c>
      <c r="J28" s="30"/>
      <c r="S28" s="30"/>
      <c r="T28" s="93" t="s">
        <v>3</v>
      </c>
      <c r="U28" s="93" t="s">
        <v>4</v>
      </c>
      <c r="V28" s="93" t="s">
        <v>545</v>
      </c>
      <c r="W28" s="93" t="s">
        <v>5</v>
      </c>
      <c r="X28" s="93" t="s">
        <v>1331</v>
      </c>
      <c r="Y28" s="94" t="s">
        <v>6</v>
      </c>
      <c r="Z28" s="94" t="s">
        <v>7</v>
      </c>
      <c r="AA28" s="96"/>
    </row>
    <row r="29" spans="2:27" ht="18" customHeight="1">
      <c r="B29" s="41"/>
      <c r="C29" s="36"/>
      <c r="D29" s="36"/>
      <c r="E29" s="10" t="str">
        <f>INDEX(Table1[Weight],MATCH('Matrix Summary'!G29,Table1[feature.name],0))</f>
        <v>2 points</v>
      </c>
      <c r="F29" s="10" t="str">
        <f>IF(INDEX(Table1[extra core points],MATCH('Matrix Summary'!G29,Table1[feature.name],0))=1,"Y","")</f>
        <v/>
      </c>
      <c r="G29" s="9" t="s">
        <v>133</v>
      </c>
      <c r="H29" s="9" t="str">
        <f>INDEX(Table1[part_name],MATCH('Matrix Summary'!G29,Table1[feature.name],0))</f>
        <v>Improve Supply Air</v>
      </c>
      <c r="I29" s="11">
        <f>INDEX(Table1[min_points (0=no minimum stated)],MATCH('Matrix Summary'!G29,Table1[feature.name],0))</f>
        <v>0</v>
      </c>
      <c r="J29" s="30"/>
      <c r="S29" s="30"/>
      <c r="T29" s="113" t="s">
        <v>3</v>
      </c>
      <c r="U29" s="37"/>
      <c r="V29" s="37"/>
      <c r="W29" s="10" t="str">
        <f>INDEX(Table1[Weight],MATCH('Matrix Summary'!Y29,Table1[feature.name],0))</f>
        <v>Required</v>
      </c>
      <c r="X29" s="10" t="str">
        <f>IF(INDEX(Table1[extra core points],MATCH('Matrix Summary'!Y29,Table1[feature.name],0))=1,"Y","")</f>
        <v/>
      </c>
      <c r="Y29" s="38" t="s">
        <v>137</v>
      </c>
      <c r="Z29" s="9" t="str">
        <f>INDEX(Table1[part_name],MATCH('Matrix Summary'!Y29,Table1[feature.name],0))</f>
        <v>Provide WELL Feature Guide</v>
      </c>
      <c r="AA29" s="12">
        <f>INDEX(Table1[min_points (0=no minimum stated)],MATCH('Matrix Summary'!Y29,Table1[feature.name],0))</f>
        <v>0</v>
      </c>
    </row>
    <row r="30" spans="2:27" ht="18" customHeight="1">
      <c r="B30" s="41"/>
      <c r="C30" s="36"/>
      <c r="D30" s="36"/>
      <c r="E30" s="10" t="str">
        <f>INDEX(Table1[Weight],MATCH('Matrix Summary'!G30,Table1[feature.name],0))</f>
        <v>2 points</v>
      </c>
      <c r="F30" s="10" t="str">
        <f>IF(INDEX(Table1[extra core points],MATCH('Matrix Summary'!G30,Table1[feature.name],0))=1,"Y","")</f>
        <v/>
      </c>
      <c r="G30" s="9" t="s">
        <v>139</v>
      </c>
      <c r="H30" s="9" t="str">
        <f>INDEX(Table1[part_name],MATCH('Matrix Summary'!G30,Table1[feature.name],0))</f>
        <v>Implement Ultraviolet Treatment for HVAC Surfaces</v>
      </c>
      <c r="I30" s="11">
        <f>INDEX(Table1[min_points (0=no minimum stated)],MATCH('Matrix Summary'!G30,Table1[feature.name],0))</f>
        <v>0</v>
      </c>
      <c r="J30" s="30"/>
      <c r="K30" s="44" t="s">
        <v>210</v>
      </c>
      <c r="L30" s="44"/>
      <c r="M30" s="44"/>
      <c r="N30" s="44"/>
      <c r="O30" s="44"/>
      <c r="P30" s="44"/>
      <c r="Q30" s="89"/>
      <c r="R30" s="45" t="str">
        <f>SUM(K32:K46)&amp;" POINTS"</f>
        <v>0 POINTS</v>
      </c>
      <c r="S30" s="30"/>
      <c r="T30" s="113" t="s">
        <v>3</v>
      </c>
      <c r="U30" s="37"/>
      <c r="V30" s="37"/>
      <c r="W30" s="10" t="str">
        <f>INDEX(Table1[Weight],MATCH('Matrix Summary'!Y30,Table1[feature.name],0))</f>
        <v>Required</v>
      </c>
      <c r="X30" s="10" t="str">
        <f>IF(INDEX(Table1[extra core points],MATCH('Matrix Summary'!Y30,Table1[feature.name],0))=1,"Y","")</f>
        <v/>
      </c>
      <c r="Y30" s="38" t="s">
        <v>142</v>
      </c>
      <c r="Z30" s="9" t="str">
        <f>INDEX(Table1[part_name],MATCH('Matrix Summary'!Y30,Table1[feature.name],0))</f>
        <v>Facilitate Stakeholder Charrette</v>
      </c>
      <c r="AA30" s="12">
        <f>INDEX(Table1[min_points (0=no minimum stated)],MATCH('Matrix Summary'!Y30,Table1[feature.name],0))</f>
        <v>0</v>
      </c>
    </row>
    <row r="31" spans="2:27" ht="18" customHeight="1">
      <c r="B31" s="46"/>
      <c r="C31" s="30"/>
      <c r="D31" s="30"/>
      <c r="E31" s="43"/>
      <c r="F31" s="43"/>
      <c r="G31" s="30"/>
      <c r="H31" s="30"/>
      <c r="I31" s="30"/>
      <c r="J31" s="30"/>
      <c r="K31" s="93" t="s">
        <v>3</v>
      </c>
      <c r="L31" s="93" t="s">
        <v>4</v>
      </c>
      <c r="M31" s="93" t="s">
        <v>545</v>
      </c>
      <c r="N31" s="93" t="s">
        <v>5</v>
      </c>
      <c r="O31" s="93" t="s">
        <v>1331</v>
      </c>
      <c r="P31" s="94" t="s">
        <v>6</v>
      </c>
      <c r="Q31" s="94" t="s">
        <v>7</v>
      </c>
      <c r="R31" s="94"/>
      <c r="S31" s="30"/>
      <c r="T31" s="113" t="s">
        <v>3</v>
      </c>
      <c r="U31" s="37"/>
      <c r="V31" s="37"/>
      <c r="W31" s="10" t="str">
        <f>INDEX(Table1[Weight],MATCH('Matrix Summary'!Y31,Table1[feature.name],0))</f>
        <v>Required</v>
      </c>
      <c r="X31" s="10" t="str">
        <f>IF(INDEX(Table1[extra core points],MATCH('Matrix Summary'!Y31,Table1[feature.name],0))=1,"Y","")</f>
        <v/>
      </c>
      <c r="Y31" s="38" t="s">
        <v>146</v>
      </c>
      <c r="Z31" s="9" t="str">
        <f>INDEX(Table1[part_name],MATCH('Matrix Summary'!Y31,Table1[feature.name],0))</f>
        <v>Promote Health-Oriented Mission</v>
      </c>
      <c r="AA31" s="12">
        <f>INDEX(Table1[min_points (0=no minimum stated)],MATCH('Matrix Summary'!Y31,Table1[feature.name],0))</f>
        <v>0</v>
      </c>
    </row>
    <row r="32" spans="2:27" ht="18" customHeight="1">
      <c r="B32" s="46"/>
      <c r="C32" s="30"/>
      <c r="D32" s="30"/>
      <c r="E32" s="30"/>
      <c r="F32" s="30"/>
      <c r="G32" s="30"/>
      <c r="H32" s="30"/>
      <c r="I32" s="30"/>
      <c r="J32" s="30"/>
      <c r="K32" s="112" t="s">
        <v>3</v>
      </c>
      <c r="L32" s="37"/>
      <c r="M32" s="37"/>
      <c r="N32" s="10" t="str">
        <f>INDEX(Table1[Weight],MATCH('Matrix Summary'!P32,Table1[feature.name],0))</f>
        <v>Required</v>
      </c>
      <c r="O32" s="10" t="str">
        <f>IF(INDEX(Table1[extra core points],MATCH('Matrix Summary'!P32,Table1[feature.name],0))=1,"Y","")</f>
        <v/>
      </c>
      <c r="P32" s="9" t="s">
        <v>219</v>
      </c>
      <c r="Q32" s="9" t="str">
        <f>INDEX(Table1[part_name],MATCH('Matrix Summary'!P32,Table1[feature.name],0))</f>
        <v>Provide Acceptable Thermal Environment</v>
      </c>
      <c r="R32" s="11">
        <f>INDEX(Table1[min_points (0=no minimum stated)],MATCH('Matrix Summary'!P32,Table1[feature.name],0))</f>
        <v>0</v>
      </c>
      <c r="S32" s="30"/>
      <c r="T32" s="113" t="s">
        <v>3</v>
      </c>
      <c r="U32" s="37"/>
      <c r="V32" s="37"/>
      <c r="W32" s="10" t="str">
        <f>INDEX(Table1[Weight],MATCH('Matrix Summary'!Y32,Table1[feature.name],0))</f>
        <v>Required</v>
      </c>
      <c r="X32" s="10" t="str">
        <f>IF(INDEX(Table1[extra core points],MATCH('Matrix Summary'!Y32,Table1[feature.name],0))=1,"Y","")</f>
        <v/>
      </c>
      <c r="Y32" s="38" t="s">
        <v>150</v>
      </c>
      <c r="Z32" s="9" t="str">
        <f>INDEX(Table1[part_name],MATCH('Matrix Summary'!Y32,Table1[feature.name],0))</f>
        <v>Develop Emergency Preparedness Plan</v>
      </c>
      <c r="AA32" s="12">
        <f>INDEX(Table1[min_points (0=no minimum stated)],MATCH('Matrix Summary'!Y32,Table1[feature.name],0))</f>
        <v>0</v>
      </c>
    </row>
    <row r="33" spans="2:27" ht="18" customHeight="1">
      <c r="B33" s="47" t="s">
        <v>152</v>
      </c>
      <c r="C33" s="48"/>
      <c r="D33" s="48"/>
      <c r="E33" s="88"/>
      <c r="F33" s="88"/>
      <c r="G33" s="88"/>
      <c r="H33" s="49"/>
      <c r="I33" s="49" t="str">
        <f>SUM(B35:B51) &amp; " POINTS"</f>
        <v>0 POINTS</v>
      </c>
      <c r="J33" s="30"/>
      <c r="K33" s="113" t="s">
        <v>3</v>
      </c>
      <c r="L33" s="37"/>
      <c r="M33" s="37"/>
      <c r="N33" s="10" t="str">
        <f>INDEX(Table1[Weight],MATCH('Matrix Summary'!P33,Table1[feature.name],0))</f>
        <v>Required</v>
      </c>
      <c r="O33" s="10" t="str">
        <f>IF(INDEX(Table1[extra core points],MATCH('Matrix Summary'!P33,Table1[feature.name],0))=1,"Y","")</f>
        <v/>
      </c>
      <c r="P33" s="9" t="s">
        <v>224</v>
      </c>
      <c r="Q33" s="9" t="str">
        <f>INDEX(Table1[part_name],MATCH('Matrix Summary'!P33,Table1[feature.name],0))</f>
        <v>Measure Thermal Parameters</v>
      </c>
      <c r="R33" s="11">
        <f>INDEX(Table1[min_points (0=no minimum stated)],MATCH('Matrix Summary'!P33,Table1[feature.name],0))</f>
        <v>0</v>
      </c>
      <c r="S33" s="30"/>
      <c r="T33" s="113" t="s">
        <v>3</v>
      </c>
      <c r="U33" s="37"/>
      <c r="V33" s="37"/>
      <c r="W33" s="10" t="str">
        <f>INDEX(Table1[Weight],MATCH('Matrix Summary'!Y33,Table1[feature.name],0))</f>
        <v>Required</v>
      </c>
      <c r="X33" s="10" t="str">
        <f>IF(INDEX(Table1[extra core points],MATCH('Matrix Summary'!Y33,Table1[feature.name],0))=1,"Y","")</f>
        <v/>
      </c>
      <c r="Y33" s="38" t="s">
        <v>155</v>
      </c>
      <c r="Z33" s="9" t="str">
        <f>INDEX(Table1[part_name],MATCH('Matrix Summary'!Y33,Table1[feature.name],0))</f>
        <v>Select Project Survey</v>
      </c>
      <c r="AA33" s="12">
        <f>INDEX(Table1[min_points (0=no minimum stated)],MATCH('Matrix Summary'!Y33,Table1[feature.name],0))</f>
        <v>0</v>
      </c>
    </row>
    <row r="34" spans="2:27" ht="18" customHeight="1">
      <c r="B34" s="92" t="s">
        <v>3</v>
      </c>
      <c r="C34" s="93" t="s">
        <v>4</v>
      </c>
      <c r="D34" s="93" t="s">
        <v>545</v>
      </c>
      <c r="E34" s="93" t="s">
        <v>5</v>
      </c>
      <c r="F34" s="93" t="s">
        <v>1331</v>
      </c>
      <c r="G34" s="94" t="s">
        <v>6</v>
      </c>
      <c r="H34" s="94" t="s">
        <v>7</v>
      </c>
      <c r="I34" s="94"/>
      <c r="J34" s="30"/>
      <c r="K34" s="40"/>
      <c r="L34" s="37"/>
      <c r="M34" s="37"/>
      <c r="N34" s="10" t="str">
        <f>INDEX(Table1[Weight],MATCH('Matrix Summary'!P34,Table1[feature.name],0))</f>
        <v>3 points</v>
      </c>
      <c r="O34" s="10" t="str">
        <f>IF(INDEX(Table1[extra core points],MATCH('Matrix Summary'!P34,Table1[feature.name],0))=1,"Y","")</f>
        <v/>
      </c>
      <c r="P34" s="9" t="s">
        <v>229</v>
      </c>
      <c r="Q34" s="9" t="str">
        <f>INDEX(Table1[part_name],MATCH('Matrix Summary'!P34,Table1[feature.name],0))</f>
        <v>Survey for Thermal Comfort</v>
      </c>
      <c r="R34" s="11">
        <f>INDEX(Table1[min_points (0=no minimum stated)],MATCH('Matrix Summary'!P34,Table1[feature.name],0))</f>
        <v>2</v>
      </c>
      <c r="S34" s="30"/>
      <c r="T34" s="113" t="s">
        <v>3</v>
      </c>
      <c r="U34" s="37"/>
      <c r="V34" s="37"/>
      <c r="W34" s="10" t="str">
        <f>INDEX(Table1[Weight],MATCH('Matrix Summary'!Y34,Table1[feature.name],0))</f>
        <v>Required</v>
      </c>
      <c r="X34" s="10" t="str">
        <f>IF(INDEX(Table1[extra core points],MATCH('Matrix Summary'!Y34,Table1[feature.name],0))=1,"Y","")</f>
        <v/>
      </c>
      <c r="Y34" s="38" t="s">
        <v>1301</v>
      </c>
      <c r="Z34" s="9" t="str">
        <f>INDEX(Table1[part_name],MATCH('Matrix Summary'!Y34,Table1[feature.name],0))</f>
        <v>Administer Survey and Report Results</v>
      </c>
      <c r="AA34" s="12">
        <f>INDEX(Table1[min_points (0=no minimum stated)],MATCH('Matrix Summary'!Y34,Table1[feature.name],0))</f>
        <v>0</v>
      </c>
    </row>
    <row r="35" spans="2:27" ht="18" customHeight="1">
      <c r="B35" s="35" t="s">
        <v>3</v>
      </c>
      <c r="C35" s="36"/>
      <c r="D35" s="36"/>
      <c r="E35" s="10" t="str">
        <f>INDEX(Table1[Weight],MATCH('Matrix Summary'!G35,Table1[feature.name],0))</f>
        <v>Required</v>
      </c>
      <c r="F35" s="10" t="str">
        <f>IF(INDEX(Table1[extra core points],MATCH('Matrix Summary'!G35,Table1[feature.name],0))=1,"Y","")</f>
        <v/>
      </c>
      <c r="G35" s="9" t="s">
        <v>160</v>
      </c>
      <c r="H35" s="9" t="str">
        <f>INDEX(Table1[part_name],MATCH('Matrix Summary'!G35,Table1[feature.name],0))</f>
        <v>Verify Water Quality Indicators</v>
      </c>
      <c r="I35" s="11">
        <f>INDEX(Table1[min_points (0=no minimum stated)],MATCH('Matrix Summary'!G35,Table1[feature.name],0))</f>
        <v>0</v>
      </c>
      <c r="J35" s="30"/>
      <c r="K35" s="40"/>
      <c r="L35" s="37"/>
      <c r="M35" s="37"/>
      <c r="N35" s="10" t="str">
        <f>INDEX(Table1[Weight],MATCH('Matrix Summary'!P35,Table1[feature.name],0))</f>
        <v>3 points</v>
      </c>
      <c r="O35" s="10" t="str">
        <f>IF(INDEX(Table1[extra core points],MATCH('Matrix Summary'!P35,Table1[feature.name],0))=1,"Y","")</f>
        <v/>
      </c>
      <c r="P35" s="9" t="s">
        <v>235</v>
      </c>
      <c r="Q35" s="9" t="str">
        <f>INDEX(Table1[part_name],MATCH('Matrix Summary'!P35,Table1[feature.name],0))</f>
        <v>Provide Thermostat Control</v>
      </c>
      <c r="R35" s="11">
        <f>INDEX(Table1[min_points (0=no minimum stated)],MATCH('Matrix Summary'!P35,Table1[feature.name],0))</f>
        <v>1</v>
      </c>
      <c r="S35" s="30"/>
      <c r="T35" s="39"/>
      <c r="U35" s="37"/>
      <c r="V35" s="37"/>
      <c r="W35" s="10" t="str">
        <f>INDEX(Table1[Weight],MATCH('Matrix Summary'!Y35,Table1[feature.name],0))</f>
        <v>0.5 points</v>
      </c>
      <c r="X35" s="10" t="str">
        <f>IF(INDEX(Table1[extra core points],MATCH('Matrix Summary'!Y35,Table1[feature.name],0))=1,"Y","")</f>
        <v/>
      </c>
      <c r="Y35" s="38" t="s">
        <v>164</v>
      </c>
      <c r="Z35" s="9" t="str">
        <f>INDEX(Table1[part_name],MATCH('Matrix Summary'!Y35,Table1[feature.name],0))</f>
        <v>Utilize Enhanced Survey</v>
      </c>
      <c r="AA35" s="12">
        <f>INDEX(Table1[min_points (0=no minimum stated)],MATCH('Matrix Summary'!Y35,Table1[feature.name],0))</f>
        <v>0</v>
      </c>
    </row>
    <row r="36" spans="2:27" ht="18" customHeight="1">
      <c r="B36" s="35" t="s">
        <v>3</v>
      </c>
      <c r="C36" s="36"/>
      <c r="D36" s="36"/>
      <c r="E36" s="10" t="str">
        <f>INDEX(Table1[Weight],MATCH('Matrix Summary'!G36,Table1[feature.name],0))</f>
        <v>Required</v>
      </c>
      <c r="F36" s="10" t="str">
        <f>IF(INDEX(Table1[extra core points],MATCH('Matrix Summary'!G36,Table1[feature.name],0))=1,"Y","")</f>
        <v/>
      </c>
      <c r="G36" s="9" t="s">
        <v>166</v>
      </c>
      <c r="H36" s="9" t="str">
        <f>INDEX(Table1[part_name],MATCH('Matrix Summary'!G36,Table1[feature.name],0))</f>
        <v>Meet Chemical Thresholds</v>
      </c>
      <c r="I36" s="11">
        <f>INDEX(Table1[min_points (0=no minimum stated)],MATCH('Matrix Summary'!G36,Table1[feature.name],0))</f>
        <v>0</v>
      </c>
      <c r="J36" s="30"/>
      <c r="K36" s="40"/>
      <c r="L36" s="37"/>
      <c r="M36" s="37"/>
      <c r="N36" s="10" t="str">
        <f>INDEX(Table1[Weight],MATCH('Matrix Summary'!P36,Table1[feature.name],0))</f>
        <v>0.5 points</v>
      </c>
      <c r="O36" s="10" t="str">
        <f>IF(INDEX(Table1[extra core points],MATCH('Matrix Summary'!P36,Table1[feature.name],0))=1,"Y","")</f>
        <v>Y</v>
      </c>
      <c r="P36" s="9" t="s">
        <v>239</v>
      </c>
      <c r="Q36" s="9" t="str">
        <f>INDEX(Table1[part_name],MATCH('Matrix Summary'!P36,Table1[feature.name],0))</f>
        <v>Provide Personal Cooling Options</v>
      </c>
      <c r="R36" s="11">
        <f>INDEX(Table1[min_points (0=no minimum stated)],MATCH('Matrix Summary'!P36,Table1[feature.name],0))</f>
        <v>0</v>
      </c>
      <c r="S36" s="30"/>
      <c r="T36" s="39"/>
      <c r="U36" s="37"/>
      <c r="V36" s="37"/>
      <c r="W36" s="10" t="str">
        <f>INDEX(Table1[Weight],MATCH('Matrix Summary'!Y36,Table1[feature.name],0))</f>
        <v>0.5 points</v>
      </c>
      <c r="X36" s="10" t="str">
        <f>IF(INDEX(Table1[extra core points],MATCH('Matrix Summary'!Y36,Table1[feature.name],0))=1,"Y","")</f>
        <v/>
      </c>
      <c r="Y36" s="38" t="s">
        <v>170</v>
      </c>
      <c r="Z36" s="9" t="str">
        <f>INDEX(Table1[part_name],MATCH('Matrix Summary'!Y36,Table1[feature.name],0))</f>
        <v>Utilize Pre- and Post-Occupancy Survey</v>
      </c>
      <c r="AA36" s="12">
        <f>INDEX(Table1[min_points (0=no minimum stated)],MATCH('Matrix Summary'!Y36,Table1[feature.name],0))</f>
        <v>0</v>
      </c>
    </row>
    <row r="37" spans="2:27" ht="18" customHeight="1">
      <c r="B37" s="35" t="s">
        <v>3</v>
      </c>
      <c r="C37" s="36"/>
      <c r="D37" s="36"/>
      <c r="E37" s="10" t="str">
        <f>INDEX(Table1[Weight],MATCH('Matrix Summary'!G37,Table1[feature.name],0))</f>
        <v>Required</v>
      </c>
      <c r="F37" s="10" t="str">
        <f>IF(INDEX(Table1[extra core points],MATCH('Matrix Summary'!G37,Table1[feature.name],0))=1,"Y","")</f>
        <v/>
      </c>
      <c r="G37" s="9" t="s">
        <v>172</v>
      </c>
      <c r="H37" s="9" t="str">
        <f>INDEX(Table1[part_name],MATCH('Matrix Summary'!G37,Table1[feature.name],0))</f>
        <v>Meet Thresholds for Organics and Pesticides</v>
      </c>
      <c r="I37" s="11">
        <f>INDEX(Table1[min_points (0=no minimum stated)],MATCH('Matrix Summary'!G37,Table1[feature.name],0))</f>
        <v>0</v>
      </c>
      <c r="J37" s="30"/>
      <c r="K37" s="40"/>
      <c r="L37" s="37"/>
      <c r="M37" s="37"/>
      <c r="N37" s="10" t="str">
        <f>INDEX(Table1[Weight],MATCH('Matrix Summary'!P37,Table1[feature.name],0))</f>
        <v>0.5 points</v>
      </c>
      <c r="O37" s="10" t="str">
        <f>IF(INDEX(Table1[extra core points],MATCH('Matrix Summary'!P37,Table1[feature.name],0))=1,"Y","")</f>
        <v>Y</v>
      </c>
      <c r="P37" s="9" t="s">
        <v>243</v>
      </c>
      <c r="Q37" s="9" t="str">
        <f>INDEX(Table1[part_name],MATCH('Matrix Summary'!P37,Table1[feature.name],0))</f>
        <v>Provide Personal Heating Options</v>
      </c>
      <c r="R37" s="11">
        <f>INDEX(Table1[min_points (0=no minimum stated)],MATCH('Matrix Summary'!P37,Table1[feature.name],0))</f>
        <v>0</v>
      </c>
      <c r="S37" s="30"/>
      <c r="T37" s="39"/>
      <c r="U37" s="37"/>
      <c r="V37" s="37"/>
      <c r="W37" s="10" t="str">
        <f>INDEX(Table1[Weight],MATCH('Matrix Summary'!Y37,Table1[feature.name],0))</f>
        <v>0.5 points</v>
      </c>
      <c r="X37" s="10" t="str">
        <f>IF(INDEX(Table1[extra core points],MATCH('Matrix Summary'!Y37,Table1[feature.name],0))=1,"Y","")</f>
        <v/>
      </c>
      <c r="Y37" s="38" t="s">
        <v>176</v>
      </c>
      <c r="Z37" s="9" t="str">
        <f>INDEX(Table1[part_name],MATCH('Matrix Summary'!Y37,Table1[feature.name],0))</f>
        <v>Implement Action Plan</v>
      </c>
      <c r="AA37" s="12">
        <f>INDEX(Table1[min_points (0=no minimum stated)],MATCH('Matrix Summary'!Y37,Table1[feature.name],0))</f>
        <v>0</v>
      </c>
    </row>
    <row r="38" spans="2:27" ht="18" customHeight="1">
      <c r="B38" s="35" t="s">
        <v>3</v>
      </c>
      <c r="C38" s="36"/>
      <c r="D38" s="36"/>
      <c r="E38" s="10" t="str">
        <f>INDEX(Table1[Weight],MATCH('Matrix Summary'!G38,Table1[feature.name],0))</f>
        <v>Required</v>
      </c>
      <c r="F38" s="10" t="str">
        <f>IF(INDEX(Table1[extra core points],MATCH('Matrix Summary'!G38,Table1[feature.name],0))=1,"Y","")</f>
        <v/>
      </c>
      <c r="G38" s="9" t="s">
        <v>178</v>
      </c>
      <c r="H38" s="9" t="str">
        <f>INDEX(Table1[part_name],MATCH('Matrix Summary'!G38,Table1[feature.name],0))</f>
        <v>Monitor Chemical and Biological Water Quality</v>
      </c>
      <c r="I38" s="11">
        <f>INDEX(Table1[min_points (0=no minimum stated)],MATCH('Matrix Summary'!G38,Table1[feature.name],0))</f>
        <v>0</v>
      </c>
      <c r="J38" s="30"/>
      <c r="K38" s="40"/>
      <c r="L38" s="37"/>
      <c r="M38" s="37"/>
      <c r="N38" s="10" t="str">
        <f>INDEX(Table1[Weight],MATCH('Matrix Summary'!P38,Table1[feature.name],0))</f>
        <v>0.5 points</v>
      </c>
      <c r="O38" s="10" t="str">
        <f>IF(INDEX(Table1[extra core points],MATCH('Matrix Summary'!P38,Table1[feature.name],0))=1,"Y","")</f>
        <v/>
      </c>
      <c r="P38" s="9" t="s">
        <v>247</v>
      </c>
      <c r="Q38" s="9" t="str">
        <f>INDEX(Table1[part_name],MATCH('Matrix Summary'!P38,Table1[feature.name],0))</f>
        <v>Allow Flexible Dress Code</v>
      </c>
      <c r="R38" s="11">
        <f>INDEX(Table1[min_points (0=no minimum stated)],MATCH('Matrix Summary'!P38,Table1[feature.name],0))</f>
        <v>0</v>
      </c>
      <c r="S38" s="30"/>
      <c r="T38" s="39"/>
      <c r="U38" s="37"/>
      <c r="V38" s="37"/>
      <c r="W38" s="10" t="str">
        <f>INDEX(Table1[Weight],MATCH('Matrix Summary'!Y38,Table1[feature.name],0))</f>
        <v>0.5 points</v>
      </c>
      <c r="X38" s="10" t="str">
        <f>IF(INDEX(Table1[extra core points],MATCH('Matrix Summary'!Y38,Table1[feature.name],0))=1,"Y","")</f>
        <v/>
      </c>
      <c r="Y38" s="38" t="s">
        <v>182</v>
      </c>
      <c r="Z38" s="9" t="str">
        <f>INDEX(Table1[part_name],MATCH('Matrix Summary'!Y38,Table1[feature.name],0))</f>
        <v>Facilitate Interviews, Focus Groups and/or Observation</v>
      </c>
      <c r="AA38" s="12">
        <f>INDEX(Table1[min_points (0=no minimum stated)],MATCH('Matrix Summary'!Y38,Table1[feature.name],0))</f>
        <v>0</v>
      </c>
    </row>
    <row r="39" spans="2:27" ht="18" customHeight="1">
      <c r="B39" s="35" t="s">
        <v>3</v>
      </c>
      <c r="C39" s="36"/>
      <c r="D39" s="36"/>
      <c r="E39" s="10" t="str">
        <f>INDEX(Table1[Weight],MATCH('Matrix Summary'!G39,Table1[feature.name],0))</f>
        <v>Required</v>
      </c>
      <c r="F39" s="10" t="str">
        <f>IF(INDEX(Table1[extra core points],MATCH('Matrix Summary'!G39,Table1[feature.name],0))=1,"Y","")</f>
        <v/>
      </c>
      <c r="G39" s="9" t="s">
        <v>184</v>
      </c>
      <c r="H39" s="9" t="str">
        <f>INDEX(Table1[part_name],MATCH('Matrix Summary'!G39,Table1[feature.name],0))</f>
        <v>Implement Legionella Management Plan</v>
      </c>
      <c r="I39" s="11">
        <f>INDEX(Table1[min_points (0=no minimum stated)],MATCH('Matrix Summary'!G39,Table1[feature.name],0))</f>
        <v>0</v>
      </c>
      <c r="J39" s="30"/>
      <c r="K39" s="40"/>
      <c r="L39" s="37"/>
      <c r="M39" s="37"/>
      <c r="N39" s="10" t="str">
        <f>INDEX(Table1[Weight],MATCH('Matrix Summary'!P39,Table1[feature.name],0))</f>
        <v>2 points</v>
      </c>
      <c r="O39" s="10" t="str">
        <f>IF(INDEX(Table1[extra core points],MATCH('Matrix Summary'!P39,Table1[feature.name],0))=1,"Y","")</f>
        <v/>
      </c>
      <c r="P39" s="9" t="s">
        <v>252</v>
      </c>
      <c r="Q39" s="9" t="str">
        <f>INDEX(Table1[part_name],MATCH('Matrix Summary'!P39,Table1[feature.name],0))</f>
        <v>Implement Radiant Heating</v>
      </c>
      <c r="R39" s="11">
        <f>INDEX(Table1[min_points (0=no minimum stated)],MATCH('Matrix Summary'!P39,Table1[feature.name],0))</f>
        <v>0</v>
      </c>
      <c r="S39" s="30"/>
      <c r="T39" s="39"/>
      <c r="U39" s="37"/>
      <c r="V39" s="37"/>
      <c r="W39" s="10" t="str">
        <f>INDEX(Table1[Weight],MATCH('Matrix Summary'!Y39,Table1[feature.name],0))</f>
        <v>0.5 points</v>
      </c>
      <c r="X39" s="10" t="str">
        <f>IF(INDEX(Table1[extra core points],MATCH('Matrix Summary'!Y39,Table1[feature.name],0))=1,"Y","")</f>
        <v/>
      </c>
      <c r="Y39" s="38" t="s">
        <v>188</v>
      </c>
      <c r="Z39" s="9" t="str">
        <f>INDEX(Table1[part_name],MATCH('Matrix Summary'!Y39,Table1[feature.name],0))</f>
        <v>Promote Health Benefits</v>
      </c>
      <c r="AA39" s="12">
        <f>INDEX(Table1[min_points (0=no minimum stated)],MATCH('Matrix Summary'!Y39,Table1[feature.name],0))</f>
        <v>0</v>
      </c>
    </row>
    <row r="40" spans="2:27" ht="18" customHeight="1">
      <c r="B40" s="41"/>
      <c r="C40" s="36"/>
      <c r="D40" s="36"/>
      <c r="E40" s="10" t="str">
        <f>INDEX(Table1[Weight],MATCH('Matrix Summary'!G40,Table1[feature.name],0))</f>
        <v>2 points</v>
      </c>
      <c r="F40" s="10" t="str">
        <f>IF(INDEX(Table1[extra core points],MATCH('Matrix Summary'!G40,Table1[feature.name],0))=1,"Y","")</f>
        <v/>
      </c>
      <c r="G40" s="9" t="s">
        <v>190</v>
      </c>
      <c r="H40" s="9" t="str">
        <f>INDEX(Table1[part_name],MATCH('Matrix Summary'!G40,Table1[feature.name],0))</f>
        <v>Meet Thresholds for Drinking Water Taste</v>
      </c>
      <c r="I40" s="11">
        <f>INDEX(Table1[min_points (0=no minimum stated)],MATCH('Matrix Summary'!G40,Table1[feature.name],0))</f>
        <v>0</v>
      </c>
      <c r="J40" s="30"/>
      <c r="K40" s="40"/>
      <c r="L40" s="37"/>
      <c r="M40" s="37"/>
      <c r="N40" s="10" t="str">
        <f>INDEX(Table1[Weight],MATCH('Matrix Summary'!P40,Table1[feature.name],0))</f>
        <v>2 points</v>
      </c>
      <c r="O40" s="10" t="str">
        <f>IF(INDEX(Table1[extra core points],MATCH('Matrix Summary'!P40,Table1[feature.name],0))=1,"Y","")</f>
        <v/>
      </c>
      <c r="P40" s="9" t="s">
        <v>256</v>
      </c>
      <c r="Q40" s="9" t="str">
        <f>INDEX(Table1[part_name],MATCH('Matrix Summary'!P40,Table1[feature.name],0))</f>
        <v>Implement Radiant Cooling</v>
      </c>
      <c r="R40" s="11">
        <f>INDEX(Table1[min_points (0=no minimum stated)],MATCH('Matrix Summary'!P40,Table1[feature.name],0))</f>
        <v>0</v>
      </c>
      <c r="S40" s="30"/>
      <c r="T40" s="39"/>
      <c r="U40" s="37"/>
      <c r="V40" s="37"/>
      <c r="W40" s="10" t="str">
        <f>INDEX(Table1[Weight],MATCH('Matrix Summary'!Y40,Table1[feature.name],0))</f>
        <v>0.5 points</v>
      </c>
      <c r="X40" s="10" t="str">
        <f>IF(INDEX(Table1[extra core points],MATCH('Matrix Summary'!Y40,Table1[feature.name],0))=1,"Y","")</f>
        <v/>
      </c>
      <c r="Y40" s="38" t="s">
        <v>193</v>
      </c>
      <c r="Z40" s="9" t="str">
        <f>INDEX(Table1[part_name],MATCH('Matrix Summary'!Y40,Table1[feature.name],0))</f>
        <v>Offer On-Demand Health Services</v>
      </c>
      <c r="AA40" s="12">
        <f>INDEX(Table1[min_points (0=no minimum stated)],MATCH('Matrix Summary'!Y40,Table1[feature.name],0))</f>
        <v>0</v>
      </c>
    </row>
    <row r="41" spans="2:27" ht="18" customHeight="1">
      <c r="B41" s="41"/>
      <c r="C41" s="36"/>
      <c r="D41" s="36"/>
      <c r="E41" s="10" t="str">
        <f>INDEX(Table1[Weight],MATCH('Matrix Summary'!G41,Table1[feature.name],0))</f>
        <v>2 points</v>
      </c>
      <c r="F41" s="10" t="str">
        <f>IF(INDEX(Table1[extra core points],MATCH('Matrix Summary'!G41,Table1[feature.name],0))=1,"Y","")</f>
        <v/>
      </c>
      <c r="G41" s="9" t="s">
        <v>195</v>
      </c>
      <c r="H41" s="9" t="str">
        <f>INDEX(Table1[part_name],MATCH('Matrix Summary'!G41,Table1[feature.name],0))</f>
        <v>Assess and Maintain Drinking Water Quality</v>
      </c>
      <c r="I41" s="11">
        <f>INDEX(Table1[min_points (0=no minimum stated)],MATCH('Matrix Summary'!G41,Table1[feature.name],0))</f>
        <v>0</v>
      </c>
      <c r="J41" s="30"/>
      <c r="K41" s="40"/>
      <c r="L41" s="37"/>
      <c r="M41" s="37"/>
      <c r="N41" s="10" t="str">
        <f>INDEX(Table1[Weight],MATCH('Matrix Summary'!P41,Table1[feature.name],0))</f>
        <v>0.5 points</v>
      </c>
      <c r="O41" s="10" t="str">
        <f>IF(INDEX(Table1[extra core points],MATCH('Matrix Summary'!P41,Table1[feature.name],0))=1,"Y","")</f>
        <v>Y</v>
      </c>
      <c r="P41" s="9" t="s">
        <v>262</v>
      </c>
      <c r="Q41" s="9" t="str">
        <f>INDEX(Table1[part_name],MATCH('Matrix Summary'!P41,Table1[feature.name],0))</f>
        <v>Monitor Thermal Environment</v>
      </c>
      <c r="R41" s="11">
        <f>INDEX(Table1[min_points (0=no minimum stated)],MATCH('Matrix Summary'!P41,Table1[feature.name],0))</f>
        <v>0</v>
      </c>
      <c r="S41" s="30"/>
      <c r="T41" s="39"/>
      <c r="U41" s="37"/>
      <c r="V41" s="37"/>
      <c r="W41" s="10" t="str">
        <f>INDEX(Table1[Weight],MATCH('Matrix Summary'!Y41,Table1[feature.name],0))</f>
        <v>0.5 points</v>
      </c>
      <c r="X41" s="10" t="str">
        <f>IF(INDEX(Table1[extra core points],MATCH('Matrix Summary'!Y41,Table1[feature.name],0))=1,"Y","")</f>
        <v/>
      </c>
      <c r="Y41" s="38" t="s">
        <v>198</v>
      </c>
      <c r="Z41" s="9" t="str">
        <f>INDEX(Table1[part_name],MATCH('Matrix Summary'!Y41,Table1[feature.name],0))</f>
        <v>Offer Sick Leave</v>
      </c>
      <c r="AA41" s="12">
        <f>INDEX(Table1[min_points (0=no minimum stated)],MATCH('Matrix Summary'!Y41,Table1[feature.name],0))</f>
        <v>0</v>
      </c>
    </row>
    <row r="42" spans="2:27" ht="18" customHeight="1">
      <c r="B42" s="41"/>
      <c r="C42" s="36"/>
      <c r="D42" s="36"/>
      <c r="E42" s="10" t="str">
        <f>INDEX(Table1[Weight],MATCH('Matrix Summary'!G42,Table1[feature.name],0))</f>
        <v>1 point</v>
      </c>
      <c r="F42" s="10" t="str">
        <f>IF(INDEX(Table1[extra core points],MATCH('Matrix Summary'!G42,Table1[feature.name],0))=1,"Y","")</f>
        <v/>
      </c>
      <c r="G42" s="9" t="s">
        <v>200</v>
      </c>
      <c r="H42" s="9" t="str">
        <f>INDEX(Table1[part_name],MATCH('Matrix Summary'!G42,Table1[feature.name],0))</f>
        <v>Promote Drinking Water Transparency</v>
      </c>
      <c r="I42" s="11">
        <f>INDEX(Table1[min_points (0=no minimum stated)],MATCH('Matrix Summary'!G42,Table1[feature.name],0))</f>
        <v>0</v>
      </c>
      <c r="J42" s="30"/>
      <c r="K42" s="40"/>
      <c r="L42" s="37"/>
      <c r="M42" s="37"/>
      <c r="N42" s="10" t="str">
        <f>INDEX(Table1[Weight],MATCH('Matrix Summary'!P42,Table1[feature.name],0))</f>
        <v>2 points</v>
      </c>
      <c r="O42" s="10" t="str">
        <f>IF(INDEX(Table1[extra core points],MATCH('Matrix Summary'!P42,Table1[feature.name],0))=1,"Y","")</f>
        <v/>
      </c>
      <c r="P42" s="9" t="s">
        <v>268</v>
      </c>
      <c r="Q42" s="9" t="str">
        <f>INDEX(Table1[part_name],MATCH('Matrix Summary'!P42,Table1[feature.name],0))</f>
        <v>Manage Relative Humidity</v>
      </c>
      <c r="R42" s="11">
        <f>INDEX(Table1[min_points (0=no minimum stated)],MATCH('Matrix Summary'!P42,Table1[feature.name],0))</f>
        <v>0</v>
      </c>
      <c r="S42" s="30"/>
      <c r="T42" s="39"/>
      <c r="U42" s="37"/>
      <c r="V42" s="37"/>
      <c r="W42" s="10" t="str">
        <f>INDEX(Table1[Weight],MATCH('Matrix Summary'!Y42,Table1[feature.name],0))</f>
        <v>0.5 points</v>
      </c>
      <c r="X42" s="10" t="str">
        <f>IF(INDEX(Table1[extra core points],MATCH('Matrix Summary'!Y42,Table1[feature.name],0))=1,"Y","")</f>
        <v/>
      </c>
      <c r="Y42" s="38" t="s">
        <v>1302</v>
      </c>
      <c r="Z42" s="9" t="str">
        <f>INDEX(Table1[part_name],MATCH('Matrix Summary'!Y42,Table1[feature.name],0))</f>
        <v>Support Community Immunity</v>
      </c>
      <c r="AA42" s="12">
        <f>INDEX(Table1[min_points (0=no minimum stated)],MATCH('Matrix Summary'!Y42,Table1[feature.name],0))</f>
        <v>0</v>
      </c>
    </row>
    <row r="43" spans="2:27" ht="18" customHeight="1">
      <c r="B43" s="41"/>
      <c r="C43" s="36"/>
      <c r="D43" s="36"/>
      <c r="E43" s="10" t="str">
        <f>INDEX(Table1[Weight],MATCH('Matrix Summary'!G43,Table1[feature.name],0))</f>
        <v>1 point</v>
      </c>
      <c r="F43" s="10" t="str">
        <f>IF(INDEX(Table1[extra core points],MATCH('Matrix Summary'!G43,Table1[feature.name],0))=1,"Y","")</f>
        <v/>
      </c>
      <c r="G43" s="9" t="s">
        <v>205</v>
      </c>
      <c r="H43" s="9" t="str">
        <f>INDEX(Table1[part_name],MATCH('Matrix Summary'!G43,Table1[feature.name],0))</f>
        <v>Ensure Drinking Water Access</v>
      </c>
      <c r="I43" s="11">
        <f>INDEX(Table1[min_points (0=no minimum stated)],MATCH('Matrix Summary'!G43,Table1[feature.name],0))</f>
        <v>0</v>
      </c>
      <c r="J43" s="30"/>
      <c r="K43" s="40"/>
      <c r="L43" s="37"/>
      <c r="M43" s="37"/>
      <c r="N43" s="10" t="str">
        <f>INDEX(Table1[Weight],MATCH('Matrix Summary'!P43,Table1[feature.name],0))</f>
        <v>2 points</v>
      </c>
      <c r="O43" s="10" t="str">
        <f>IF(INDEX(Table1[extra core points],MATCH('Matrix Summary'!P43,Table1[feature.name],0))=1,"Y","")</f>
        <v/>
      </c>
      <c r="P43" s="9" t="s">
        <v>506</v>
      </c>
      <c r="Q43" s="9" t="str">
        <f>INDEX(Table1[part_name],MATCH('Matrix Summary'!P43,Table1[feature.name],0))</f>
        <v>Provide Windows with Multiple Opening Modes</v>
      </c>
      <c r="R43" s="11">
        <f>INDEX(Table1[min_points (0=no minimum stated)],MATCH('Matrix Summary'!P43,Table1[feature.name],0))</f>
        <v>0</v>
      </c>
      <c r="S43" s="30"/>
      <c r="T43" s="39"/>
      <c r="U43" s="37"/>
      <c r="V43" s="37"/>
      <c r="W43" s="10" t="str">
        <f>INDEX(Table1[Weight],MATCH('Matrix Summary'!Y43,Table1[feature.name],0))</f>
        <v>0.5 points</v>
      </c>
      <c r="X43" s="10" t="str">
        <f>IF(INDEX(Table1[extra core points],MATCH('Matrix Summary'!Y43,Table1[feature.name],0))=1,"Y","")</f>
        <v/>
      </c>
      <c r="Y43" s="38" t="s">
        <v>203</v>
      </c>
      <c r="Z43" s="9" t="str">
        <f>INDEX(Table1[part_name],MATCH('Matrix Summary'!Y43,Table1[feature.name],0))</f>
        <v>Promote Culture of Health</v>
      </c>
      <c r="AA43" s="12">
        <f>INDEX(Table1[min_points (0=no minimum stated)],MATCH('Matrix Summary'!Y43,Table1[feature.name],0))</f>
        <v>0</v>
      </c>
    </row>
    <row r="44" spans="2:27" ht="18" customHeight="1">
      <c r="B44" s="41"/>
      <c r="C44" s="36"/>
      <c r="D44" s="36"/>
      <c r="E44" s="10" t="str">
        <f>INDEX(Table1[Weight],MATCH('Matrix Summary'!G44,Table1[feature.name],0))</f>
        <v>2 points</v>
      </c>
      <c r="F44" s="10" t="str">
        <f>IF(INDEX(Table1[extra core points],MATCH('Matrix Summary'!G44,Table1[feature.name],0))=1,"Y","")</f>
        <v/>
      </c>
      <c r="G44" s="9" t="s">
        <v>208</v>
      </c>
      <c r="H44" s="9" t="str">
        <f>INDEX(Table1[part_name],MATCH('Matrix Summary'!G44,Table1[feature.name],0))</f>
        <v>Design Envelope for Moisture Protection</v>
      </c>
      <c r="I44" s="11">
        <f>INDEX(Table1[min_points (0=no minimum stated)],MATCH('Matrix Summary'!G44,Table1[feature.name],0))</f>
        <v>0</v>
      </c>
      <c r="J44" s="30"/>
      <c r="K44" s="40"/>
      <c r="L44" s="37"/>
      <c r="M44" s="37"/>
      <c r="N44" s="10" t="str">
        <f>INDEX(Table1[Weight],MATCH('Matrix Summary'!P44,Table1[feature.name],0))</f>
        <v>2 points</v>
      </c>
      <c r="O44" s="10" t="str">
        <f>IF(INDEX(Table1[extra core points],MATCH('Matrix Summary'!P44,Table1[feature.name],0))=1,"Y","")</f>
        <v/>
      </c>
      <c r="P44" s="9" t="s">
        <v>507</v>
      </c>
      <c r="Q44" s="9" t="str">
        <f>INDEX(Table1[part_name],MATCH('Matrix Summary'!P44,Table1[feature.name],0))</f>
        <v>Manage Outdoor Heat</v>
      </c>
      <c r="R44" s="11">
        <f>INDEX(Table1[min_points (0=no minimum stated)],MATCH('Matrix Summary'!P44,Table1[feature.name],0))</f>
        <v>0</v>
      </c>
      <c r="S44" s="30"/>
      <c r="T44" s="39"/>
      <c r="U44" s="37"/>
      <c r="V44" s="37"/>
      <c r="W44" s="10" t="str">
        <f>INDEX(Table1[Weight],MATCH('Matrix Summary'!Y44,Table1[feature.name],0))</f>
        <v>0.5 points</v>
      </c>
      <c r="X44" s="10" t="str">
        <f>IF(INDEX(Table1[extra core points],MATCH('Matrix Summary'!Y44,Table1[feature.name],0))=1,"Y","")</f>
        <v/>
      </c>
      <c r="Y44" s="38" t="s">
        <v>207</v>
      </c>
      <c r="Z44" s="9" t="str">
        <f>INDEX(Table1[part_name],MATCH('Matrix Summary'!Y44,Table1[feature.name],0))</f>
        <v>Establish Health Promotion Leader</v>
      </c>
      <c r="AA44" s="12">
        <f>INDEX(Table1[min_points (0=no minimum stated)],MATCH('Matrix Summary'!Y44,Table1[feature.name],0))</f>
        <v>0</v>
      </c>
    </row>
    <row r="45" spans="2:27" ht="18" customHeight="1">
      <c r="B45" s="41"/>
      <c r="C45" s="36"/>
      <c r="D45" s="36"/>
      <c r="E45" s="10" t="str">
        <f>INDEX(Table1[Weight],MATCH('Matrix Summary'!G45,Table1[feature.name],0))</f>
        <v>2 points</v>
      </c>
      <c r="F45" s="10" t="str">
        <f>IF(INDEX(Table1[extra core points],MATCH('Matrix Summary'!G45,Table1[feature.name],0))=1,"Y","")</f>
        <v/>
      </c>
      <c r="G45" s="9" t="s">
        <v>213</v>
      </c>
      <c r="H45" s="9" t="str">
        <f>INDEX(Table1[part_name],MATCH('Matrix Summary'!G45,Table1[feature.name],0))</f>
        <v>Design Interiors for Moisture Management</v>
      </c>
      <c r="I45" s="11">
        <f>INDEX(Table1[min_points (0=no minimum stated)],MATCH('Matrix Summary'!G45,Table1[feature.name],0))</f>
        <v>0</v>
      </c>
      <c r="J45" s="30"/>
      <c r="K45" s="40"/>
      <c r="L45" s="37"/>
      <c r="M45" s="37"/>
      <c r="N45" s="10" t="str">
        <f>INDEX(Table1[Weight],MATCH('Matrix Summary'!P45,Table1[feature.name],0))</f>
        <v>2 points</v>
      </c>
      <c r="O45" s="10" t="str">
        <f>IF(INDEX(Table1[extra core points],MATCH('Matrix Summary'!P45,Table1[feature.name],0))=1,"Y","")</f>
        <v/>
      </c>
      <c r="P45" s="9" t="s">
        <v>508</v>
      </c>
      <c r="Q45" s="9" t="str">
        <f>INDEX(Table1[part_name],MATCH('Matrix Summary'!P45,Table1[feature.name],0))</f>
        <v>Avoid Excessive Wind</v>
      </c>
      <c r="R45" s="11">
        <f>INDEX(Table1[min_points (0=no minimum stated)],MATCH('Matrix Summary'!P45,Table1[feature.name],0))</f>
        <v>0</v>
      </c>
      <c r="S45" s="30"/>
      <c r="T45" s="39"/>
      <c r="U45" s="37"/>
      <c r="V45" s="37"/>
      <c r="W45" s="10" t="str">
        <f>INDEX(Table1[Weight],MATCH('Matrix Summary'!Y45,Table1[feature.name],0))</f>
        <v>1.5 points</v>
      </c>
      <c r="X45" s="10" t="str">
        <f>IF(INDEX(Table1[extra core points],MATCH('Matrix Summary'!Y45,Table1[feature.name],0))=1,"Y","")</f>
        <v/>
      </c>
      <c r="Y45" s="38" t="s">
        <v>211</v>
      </c>
      <c r="Z45" s="9" t="str">
        <f>INDEX(Table1[part_name],MATCH('Matrix Summary'!Y45,Table1[feature.name],0))</f>
        <v>Offer New Parent Leave</v>
      </c>
      <c r="AA45" s="12">
        <f>INDEX(Table1[min_points (0=no minimum stated)],MATCH('Matrix Summary'!Y45,Table1[feature.name],0))</f>
        <v>1</v>
      </c>
    </row>
    <row r="46" spans="2:27" ht="18" customHeight="1">
      <c r="B46" s="41"/>
      <c r="C46" s="36"/>
      <c r="D46" s="36"/>
      <c r="E46" s="10" t="str">
        <f>INDEX(Table1[Weight],MATCH('Matrix Summary'!G46,Table1[feature.name],0))</f>
        <v>2 points</v>
      </c>
      <c r="F46" s="10" t="str">
        <f>IF(INDEX(Table1[extra core points],MATCH('Matrix Summary'!G46,Table1[feature.name],0))=1,"Y","")</f>
        <v/>
      </c>
      <c r="G46" s="9" t="s">
        <v>217</v>
      </c>
      <c r="H46" s="9" t="str">
        <f>INDEX(Table1[part_name],MATCH('Matrix Summary'!G46,Table1[feature.name],0))</f>
        <v>Implement Mold and Moisture Management Plan</v>
      </c>
      <c r="I46" s="11">
        <f>INDEX(Table1[min_points (0=no minimum stated)],MATCH('Matrix Summary'!G46,Table1[feature.name],0))</f>
        <v>0</v>
      </c>
      <c r="J46" s="30"/>
      <c r="K46" s="40"/>
      <c r="L46" s="37"/>
      <c r="M46" s="37"/>
      <c r="N46" s="10" t="str">
        <f>INDEX(Table1[Weight],MATCH('Matrix Summary'!P46,Table1[feature.name],0))</f>
        <v>2 points</v>
      </c>
      <c r="O46" s="10" t="str">
        <f>IF(INDEX(Table1[extra core points],MATCH('Matrix Summary'!P46,Table1[feature.name],0))=1,"Y","")</f>
        <v/>
      </c>
      <c r="P46" s="9" t="s">
        <v>509</v>
      </c>
      <c r="Q46" s="9" t="str">
        <f>INDEX(Table1[part_name],MATCH('Matrix Summary'!P46,Table1[feature.name],0))</f>
        <v>Support Outdoor Nature Access</v>
      </c>
      <c r="R46" s="11">
        <f>INDEX(Table1[min_points (0=no minimum stated)],MATCH('Matrix Summary'!P46,Table1[feature.name],0))</f>
        <v>0</v>
      </c>
      <c r="S46" s="30"/>
      <c r="T46" s="39"/>
      <c r="U46" s="37"/>
      <c r="V46" s="37"/>
      <c r="W46" s="10" t="str">
        <f>INDEX(Table1[Weight],MATCH('Matrix Summary'!Y46,Table1[feature.name],0))</f>
        <v>0.5 points</v>
      </c>
      <c r="X46" s="10" t="str">
        <f>IF(INDEX(Table1[extra core points],MATCH('Matrix Summary'!Y46,Table1[feature.name],0))=1,"Y","")</f>
        <v/>
      </c>
      <c r="Y46" s="38" t="s">
        <v>215</v>
      </c>
      <c r="Z46" s="9" t="str">
        <f>INDEX(Table1[part_name],MATCH('Matrix Summary'!Y46,Table1[feature.name],0))</f>
        <v>Offer Workplace Breastfeeding Support</v>
      </c>
      <c r="AA46" s="12">
        <f>INDEX(Table1[min_points (0=no minimum stated)],MATCH('Matrix Summary'!Y46,Table1[feature.name],0))</f>
        <v>0</v>
      </c>
    </row>
    <row r="47" spans="2:27" ht="18" customHeight="1">
      <c r="B47" s="41"/>
      <c r="C47" s="36"/>
      <c r="D47" s="36"/>
      <c r="E47" s="10" t="str">
        <f>INDEX(Table1[Weight],MATCH('Matrix Summary'!G47,Table1[feature.name],0))</f>
        <v>1 point</v>
      </c>
      <c r="F47" s="10" t="str">
        <f>IF(INDEX(Table1[extra core points],MATCH('Matrix Summary'!G47,Table1[feature.name],0))=1,"Y","")</f>
        <v/>
      </c>
      <c r="G47" s="9" t="s">
        <v>223</v>
      </c>
      <c r="H47" s="9" t="str">
        <f>INDEX(Table1[part_name],MATCH('Matrix Summary'!G47,Table1[feature.name],0))</f>
        <v>Provide Bathroom Accommodations</v>
      </c>
      <c r="I47" s="11">
        <f>INDEX(Table1[min_points (0=no minimum stated)],MATCH('Matrix Summary'!G47,Table1[feature.name],0))</f>
        <v>0</v>
      </c>
      <c r="J47" s="30"/>
      <c r="K47" s="110"/>
      <c r="L47" s="111"/>
      <c r="M47" s="111"/>
      <c r="N47" s="10"/>
      <c r="O47" s="10"/>
      <c r="P47" s="9"/>
      <c r="Q47" s="9"/>
      <c r="R47" s="11"/>
      <c r="S47" s="30"/>
      <c r="T47" s="39"/>
      <c r="U47" s="37"/>
      <c r="V47" s="37"/>
      <c r="W47" s="10" t="str">
        <f>INDEX(Table1[Weight],MATCH('Matrix Summary'!Y47,Table1[feature.name],0))</f>
        <v>1 point</v>
      </c>
      <c r="X47" s="10" t="str">
        <f>IF(INDEX(Table1[extra core points],MATCH('Matrix Summary'!Y47,Table1[feature.name],0))=1,"Y","")</f>
        <v/>
      </c>
      <c r="Y47" s="38" t="s">
        <v>221</v>
      </c>
      <c r="Z47" s="9" t="str">
        <f>INDEX(Table1[part_name],MATCH('Matrix Summary'!Y47,Table1[feature.name],0))</f>
        <v>Design Lactation Room</v>
      </c>
      <c r="AA47" s="12">
        <f>INDEX(Table1[min_points (0=no minimum stated)],MATCH('Matrix Summary'!Y47,Table1[feature.name],0))</f>
        <v>0</v>
      </c>
    </row>
    <row r="48" spans="2:27" ht="18" customHeight="1">
      <c r="B48" s="41"/>
      <c r="C48" s="36"/>
      <c r="D48" s="36"/>
      <c r="E48" s="10" t="str">
        <f>INDEX(Table1[Weight],MATCH('Matrix Summary'!G48,Table1[feature.name],0))</f>
        <v>1 point</v>
      </c>
      <c r="F48" s="10" t="str">
        <f>IF(INDEX(Table1[extra core points],MATCH('Matrix Summary'!G48,Table1[feature.name],0))=1,"Y","")</f>
        <v/>
      </c>
      <c r="G48" s="9" t="s">
        <v>227</v>
      </c>
      <c r="H48" s="9" t="str">
        <f>INDEX(Table1[part_name],MATCH('Matrix Summary'!G48,Table1[feature.name],0))</f>
        <v>Enhance Bathroom Accommodations</v>
      </c>
      <c r="I48" s="11">
        <f>INDEX(Table1[min_points (0=no minimum stated)],MATCH('Matrix Summary'!G48,Table1[feature.name],0))</f>
        <v>0</v>
      </c>
      <c r="J48" s="30"/>
      <c r="K48" s="30"/>
      <c r="L48" s="30"/>
      <c r="M48" s="30"/>
      <c r="N48" s="50"/>
      <c r="O48" s="50"/>
      <c r="P48" s="30"/>
      <c r="Q48" s="30"/>
      <c r="R48" s="30"/>
      <c r="S48" s="30"/>
      <c r="T48" s="39"/>
      <c r="U48" s="37"/>
      <c r="V48" s="37"/>
      <c r="W48" s="10" t="str">
        <f>INDEX(Table1[Weight],MATCH('Matrix Summary'!Y48,Table1[feature.name],0))</f>
        <v>0.5 points</v>
      </c>
      <c r="X48" s="10" t="str">
        <f>IF(INDEX(Table1[extra core points],MATCH('Matrix Summary'!Y48,Table1[feature.name],0))=1,"Y","")</f>
        <v/>
      </c>
      <c r="Y48" s="38" t="s">
        <v>225</v>
      </c>
      <c r="Z48" s="9" t="str">
        <f>INDEX(Table1[part_name],MATCH('Matrix Summary'!Y48,Table1[feature.name],0))</f>
        <v>Offer Childcare Support</v>
      </c>
      <c r="AA48" s="12">
        <f>INDEX(Table1[min_points (0=no minimum stated)],MATCH('Matrix Summary'!Y48,Table1[feature.name],0))</f>
        <v>0</v>
      </c>
    </row>
    <row r="49" spans="2:27" ht="18" customHeight="1">
      <c r="B49" s="41"/>
      <c r="C49" s="36"/>
      <c r="D49" s="36"/>
      <c r="E49" s="10" t="str">
        <f>INDEX(Table1[Weight],MATCH('Matrix Summary'!G49,Table1[feature.name],0))</f>
        <v>1 point</v>
      </c>
      <c r="F49" s="10" t="str">
        <f>IF(INDEX(Table1[extra core points],MATCH('Matrix Summary'!G49,Table1[feature.name],0))=1,"Y","")</f>
        <v/>
      </c>
      <c r="G49" s="9" t="s">
        <v>233</v>
      </c>
      <c r="H49" s="9" t="str">
        <f>INDEX(Table1[part_name],MATCH('Matrix Summary'!G49,Table1[feature.name],0))</f>
        <v>Support Effective Handwashing</v>
      </c>
      <c r="I49" s="11">
        <f>INDEX(Table1[min_points (0=no minimum stated)],MATCH('Matrix Summary'!G49,Table1[feature.name],0))</f>
        <v>0</v>
      </c>
      <c r="J49" s="30"/>
      <c r="K49" s="51" t="s">
        <v>292</v>
      </c>
      <c r="L49" s="51"/>
      <c r="M49" s="51"/>
      <c r="N49" s="51"/>
      <c r="O49" s="51"/>
      <c r="P49" s="51"/>
      <c r="Q49" s="52"/>
      <c r="R49" s="52" t="str">
        <f>SUM(K51:K64)&amp;" POINTS"</f>
        <v>0 POINTS</v>
      </c>
      <c r="S49" s="30"/>
      <c r="T49" s="39"/>
      <c r="U49" s="37"/>
      <c r="V49" s="37"/>
      <c r="W49" s="10" t="str">
        <f>INDEX(Table1[Weight],MATCH('Matrix Summary'!Y49,Table1[feature.name],0))</f>
        <v>0.5 points</v>
      </c>
      <c r="X49" s="10" t="str">
        <f>IF(INDEX(Table1[extra core points],MATCH('Matrix Summary'!Y49,Table1[feature.name],0))=1,"Y","")</f>
        <v/>
      </c>
      <c r="Y49" s="38" t="s">
        <v>231</v>
      </c>
      <c r="Z49" s="9" t="str">
        <f>INDEX(Table1[part_name],MATCH('Matrix Summary'!Y49,Table1[feature.name],0))</f>
        <v>Offer Family Leave</v>
      </c>
      <c r="AA49" s="12">
        <f>INDEX(Table1[min_points (0=no minimum stated)],MATCH('Matrix Summary'!Y49,Table1[feature.name],0))</f>
        <v>0</v>
      </c>
    </row>
    <row r="50" spans="2:27" ht="18" customHeight="1">
      <c r="B50" s="41"/>
      <c r="C50" s="36"/>
      <c r="D50" s="36"/>
      <c r="E50" s="10" t="str">
        <f>INDEX(Table1[Weight],MATCH('Matrix Summary'!G50,Table1[feature.name],0))</f>
        <v>1 point</v>
      </c>
      <c r="F50" s="10" t="str">
        <f>IF(INDEX(Table1[extra core points],MATCH('Matrix Summary'!G50,Table1[feature.name],0))=1,"Y","")</f>
        <v/>
      </c>
      <c r="G50" s="9" t="s">
        <v>1292</v>
      </c>
      <c r="H50" s="9" t="str">
        <f>INDEX(Table1[part_name],MATCH('Matrix Summary'!G50,Table1[feature.name],0))</f>
        <v>Provide Handwashing Supplies and Signage</v>
      </c>
      <c r="I50" s="11">
        <f>INDEX(Table1[min_points (0=no minimum stated)],MATCH('Matrix Summary'!G50,Table1[feature.name],0))</f>
        <v>0</v>
      </c>
      <c r="J50" s="30"/>
      <c r="K50" s="93" t="s">
        <v>3</v>
      </c>
      <c r="L50" s="93" t="s">
        <v>4</v>
      </c>
      <c r="M50" s="93" t="s">
        <v>545</v>
      </c>
      <c r="N50" s="93" t="s">
        <v>5</v>
      </c>
      <c r="O50" s="93" t="s">
        <v>1331</v>
      </c>
      <c r="P50" s="94" t="s">
        <v>6</v>
      </c>
      <c r="Q50" s="94" t="s">
        <v>7</v>
      </c>
      <c r="R50" s="94"/>
      <c r="S50" s="30"/>
      <c r="T50" s="39"/>
      <c r="U50" s="37"/>
      <c r="V50" s="37"/>
      <c r="W50" s="10" t="str">
        <f>INDEX(Table1[Weight],MATCH('Matrix Summary'!Y50,Table1[feature.name],0))</f>
        <v>0.5 points</v>
      </c>
      <c r="X50" s="10" t="str">
        <f>IF(INDEX(Table1[extra core points],MATCH('Matrix Summary'!Y50,Table1[feature.name],0))=1,"Y","")</f>
        <v/>
      </c>
      <c r="Y50" s="38" t="s">
        <v>237</v>
      </c>
      <c r="Z50" s="9" t="str">
        <f>INDEX(Table1[part_name],MATCH('Matrix Summary'!Y50,Table1[feature.name],0))</f>
        <v>Offer Bereavement Support</v>
      </c>
      <c r="AA50" s="12">
        <f>INDEX(Table1[min_points (0=no minimum stated)],MATCH('Matrix Summary'!Y50,Table1[feature.name],0))</f>
        <v>0</v>
      </c>
    </row>
    <row r="51" spans="2:27" ht="18" customHeight="1">
      <c r="B51" s="41"/>
      <c r="C51" s="36"/>
      <c r="D51" s="36"/>
      <c r="E51" s="10" t="str">
        <f>INDEX(Table1[Weight],MATCH('Matrix Summary'!G51,Table1[feature.name],0))</f>
        <v>2 points</v>
      </c>
      <c r="F51" s="10" t="str">
        <f>IF(INDEX(Table1[extra core points],MATCH('Matrix Summary'!G51,Table1[feature.name],0))=1,"Y","")</f>
        <v/>
      </c>
      <c r="G51" s="30" t="s">
        <v>494</v>
      </c>
      <c r="H51" s="9" t="str">
        <f>INDEX(Table1[part_name],MATCH('Matrix Summary'!G51,Table1[feature.name],0))</f>
        <v>Implement Safety Plan for Non-Potable Water Capture and Reuse</v>
      </c>
      <c r="I51" s="11">
        <f>INDEX(Table1[min_points (0=no minimum stated)],MATCH('Matrix Summary'!G51,Table1[feature.name],0))</f>
        <v>0</v>
      </c>
      <c r="J51" s="30"/>
      <c r="K51" s="112" t="s">
        <v>3</v>
      </c>
      <c r="L51" s="37"/>
      <c r="M51" s="37"/>
      <c r="N51" s="10" t="str">
        <f>INDEX(Table1[Weight],MATCH('Matrix Summary'!P51,Table1[feature.name],0))</f>
        <v>Required</v>
      </c>
      <c r="O51" s="10" t="str">
        <f>IF(INDEX(Table1[extra core points],MATCH('Matrix Summary'!P51,Table1[feature.name],0))=1,"Y","")</f>
        <v/>
      </c>
      <c r="P51" s="9" t="s">
        <v>298</v>
      </c>
      <c r="Q51" s="9" t="str">
        <f>INDEX(Table1[part_name],MATCH('Matrix Summary'!P51,Table1[feature.name],0))</f>
        <v>Label Acoustic Zones</v>
      </c>
      <c r="R51" s="11">
        <f>INDEX(Table1[min_points (0=no minimum stated)],MATCH('Matrix Summary'!P51,Table1[feature.name],0))</f>
        <v>0</v>
      </c>
      <c r="S51" s="30"/>
      <c r="T51" s="39"/>
      <c r="U51" s="37"/>
      <c r="V51" s="37"/>
      <c r="W51" s="10" t="str">
        <f>INDEX(Table1[Weight],MATCH('Matrix Summary'!Y51,Table1[feature.name],0))</f>
        <v>0.5 points</v>
      </c>
      <c r="X51" s="10" t="str">
        <f>IF(INDEX(Table1[extra core points],MATCH('Matrix Summary'!Y51,Table1[feature.name],0))=1,"Y","")</f>
        <v/>
      </c>
      <c r="Y51" s="38" t="s">
        <v>241</v>
      </c>
      <c r="Z51" s="9" t="str">
        <f>INDEX(Table1[part_name],MATCH('Matrix Summary'!Y51,Table1[feature.name],0))</f>
        <v>Promote Community Engagement</v>
      </c>
      <c r="AA51" s="12">
        <f>INDEX(Table1[min_points (0=no minimum stated)],MATCH('Matrix Summary'!Y51,Table1[feature.name],0))</f>
        <v>0</v>
      </c>
    </row>
    <row r="52" spans="2:27" ht="18" customHeight="1">
      <c r="B52" s="46"/>
      <c r="C52" s="30"/>
      <c r="D52" s="30"/>
      <c r="E52" s="30"/>
      <c r="F52" s="30"/>
      <c r="G52" s="30"/>
      <c r="H52" s="30"/>
      <c r="I52" s="30"/>
      <c r="J52" s="30"/>
      <c r="K52" s="113" t="s">
        <v>3</v>
      </c>
      <c r="L52" s="37"/>
      <c r="M52" s="37"/>
      <c r="N52" s="10" t="str">
        <f>INDEX(Table1[Weight],MATCH('Matrix Summary'!P52,Table1[feature.name],0))</f>
        <v>Required</v>
      </c>
      <c r="O52" s="10" t="str">
        <f>IF(INDEX(Table1[extra core points],MATCH('Matrix Summary'!P52,Table1[feature.name],0))=1,"Y","")</f>
        <v/>
      </c>
      <c r="P52" s="9" t="s">
        <v>424</v>
      </c>
      <c r="Q52" s="9" t="str">
        <f>INDEX(Table1[part_name],MATCH('Matrix Summary'!P52,Table1[feature.name],0))</f>
        <v>Provide Acoustic Design Plan</v>
      </c>
      <c r="R52" s="11">
        <f>INDEX(Table1[min_points (0=no minimum stated)],MATCH('Matrix Summary'!P52,Table1[feature.name],0))</f>
        <v>0</v>
      </c>
      <c r="S52" s="30"/>
      <c r="T52" s="39"/>
      <c r="U52" s="37"/>
      <c r="V52" s="37"/>
      <c r="W52" s="10" t="str">
        <f>INDEX(Table1[Weight],MATCH('Matrix Summary'!Y52,Table1[feature.name],0))</f>
        <v>1 point</v>
      </c>
      <c r="X52" s="10" t="str">
        <f>IF(INDEX(Table1[extra core points],MATCH('Matrix Summary'!Y52,Table1[feature.name],0))=1,"Y","")</f>
        <v/>
      </c>
      <c r="Y52" s="38" t="s">
        <v>245</v>
      </c>
      <c r="Z52" s="9" t="str">
        <f>INDEX(Table1[part_name],MATCH('Matrix Summary'!Y52,Table1[feature.name],0))</f>
        <v>Provide Community Space</v>
      </c>
      <c r="AA52" s="12">
        <f>INDEX(Table1[min_points (0=no minimum stated)],MATCH('Matrix Summary'!Y52,Table1[feature.name],0))</f>
        <v>0</v>
      </c>
    </row>
    <row r="53" spans="2:27" ht="18" customHeight="1">
      <c r="B53" s="46"/>
      <c r="J53" s="30"/>
      <c r="K53" s="40"/>
      <c r="L53" s="37"/>
      <c r="M53" s="37"/>
      <c r="N53" s="10" t="str">
        <f>INDEX(Table1[Weight],MATCH('Matrix Summary'!P53,Table1[feature.name],0))</f>
        <v>1.5 points</v>
      </c>
      <c r="O53" s="10" t="str">
        <f>IF(INDEX(Table1[extra core points],MATCH('Matrix Summary'!P53,Table1[feature.name],0))=1,"Y","")</f>
        <v>Y</v>
      </c>
      <c r="P53" s="9" t="s">
        <v>425</v>
      </c>
      <c r="Q53" s="9" t="str">
        <f>INDEX(Table1[part_name],MATCH('Matrix Summary'!P53,Table1[feature.name],0))</f>
        <v>Limit Background Noise Levels</v>
      </c>
      <c r="R53" s="11">
        <f>INDEX(Table1[min_points (0=no minimum stated)],MATCH('Matrix Summary'!P53,Table1[feature.name],0))</f>
        <v>1</v>
      </c>
      <c r="S53" s="30"/>
      <c r="T53" s="39"/>
      <c r="U53" s="37"/>
      <c r="V53" s="37"/>
      <c r="W53" s="10" t="str">
        <f>INDEX(Table1[Weight],MATCH('Matrix Summary'!Y53,Table1[feature.name],0))</f>
        <v>3 points</v>
      </c>
      <c r="X53" s="10" t="str">
        <f>IF(INDEX(Table1[extra core points],MATCH('Matrix Summary'!Y53,Table1[feature.name],0))=1,"Y","")</f>
        <v/>
      </c>
      <c r="Y53" s="38" t="s">
        <v>249</v>
      </c>
      <c r="Z53" s="9" t="str">
        <f>INDEX(Table1[part_name],MATCH('Matrix Summary'!Y53,Table1[feature.name],0))</f>
        <v>Promote Diversity and Inclusion</v>
      </c>
      <c r="AA53" s="12">
        <f>INDEX(Table1[min_points (0=no minimum stated)],MATCH('Matrix Summary'!Y53,Table1[feature.name],0))</f>
        <v>1</v>
      </c>
    </row>
    <row r="54" spans="2:27" ht="18" customHeight="1">
      <c r="B54" s="53" t="s">
        <v>251</v>
      </c>
      <c r="C54" s="54"/>
      <c r="D54" s="54"/>
      <c r="E54" s="54"/>
      <c r="F54" s="54"/>
      <c r="G54" s="54"/>
      <c r="H54" s="55"/>
      <c r="I54" s="55" t="str">
        <f>SUM(B56:B74)&amp;" POINTS"</f>
        <v>0 POINTS</v>
      </c>
      <c r="J54" s="30"/>
      <c r="K54" s="40"/>
      <c r="L54" s="37"/>
      <c r="M54" s="37"/>
      <c r="N54" s="10" t="str">
        <f>INDEX(Table1[Weight],MATCH('Matrix Summary'!P54,Table1[feature.name],0))</f>
        <v>1 point</v>
      </c>
      <c r="O54" s="10" t="str">
        <f>IF(INDEX(Table1[extra core points],MATCH('Matrix Summary'!P54,Table1[feature.name],0))=1,"Y","")</f>
        <v/>
      </c>
      <c r="P54" s="9" t="s">
        <v>426</v>
      </c>
      <c r="Q54" s="9" t="str">
        <f>INDEX(Table1[part_name],MATCH('Matrix Summary'!P54,Table1[feature.name],0))</f>
        <v>Design for Sound Isolation at Walls and Doors</v>
      </c>
      <c r="R54" s="11">
        <f>INDEX(Table1[min_points (0=no minimum stated)],MATCH('Matrix Summary'!P54,Table1[feature.name],0))</f>
        <v>0</v>
      </c>
      <c r="S54" s="30"/>
      <c r="T54" s="39"/>
      <c r="U54" s="37"/>
      <c r="V54" s="37"/>
      <c r="W54" s="10" t="str">
        <f>INDEX(Table1[Weight],MATCH('Matrix Summary'!Y54,Table1[feature.name],0))</f>
        <v>3 points</v>
      </c>
      <c r="X54" s="10" t="str">
        <f>IF(INDEX(Table1[extra core points],MATCH('Matrix Summary'!Y54,Table1[feature.name],0))=1,"Y","")</f>
        <v/>
      </c>
      <c r="Y54" s="38" t="s">
        <v>254</v>
      </c>
      <c r="Z54" s="9" t="str">
        <f>INDEX(Table1[part_name],MATCH('Matrix Summary'!Y54,Table1[feature.name],0))</f>
        <v>Integrate Universal Design</v>
      </c>
      <c r="AA54" s="12">
        <f>INDEX(Table1[min_points (0=no minimum stated)],MATCH('Matrix Summary'!Y54,Table1[feature.name],0))</f>
        <v>0</v>
      </c>
    </row>
    <row r="55" spans="2:27" ht="18" customHeight="1">
      <c r="B55" s="92" t="s">
        <v>3</v>
      </c>
      <c r="C55" s="93" t="s">
        <v>4</v>
      </c>
      <c r="D55" s="93" t="s">
        <v>545</v>
      </c>
      <c r="E55" s="93" t="s">
        <v>5</v>
      </c>
      <c r="F55" s="93" t="s">
        <v>1331</v>
      </c>
      <c r="G55" s="94" t="s">
        <v>6</v>
      </c>
      <c r="H55" s="94" t="s">
        <v>7</v>
      </c>
      <c r="I55" s="94"/>
      <c r="J55" s="30"/>
      <c r="K55" s="40"/>
      <c r="L55" s="37"/>
      <c r="M55" s="37"/>
      <c r="N55" s="10" t="str">
        <f>INDEX(Table1[Weight],MATCH('Matrix Summary'!P55,Table1[feature.name],0))</f>
        <v>2 points</v>
      </c>
      <c r="O55" s="10" t="str">
        <f>IF(INDEX(Table1[extra core points],MATCH('Matrix Summary'!P55,Table1[feature.name],0))=1,"Y","")</f>
        <v/>
      </c>
      <c r="P55" s="9" t="s">
        <v>427</v>
      </c>
      <c r="Q55" s="9" t="str">
        <f>INDEX(Table1[part_name],MATCH('Matrix Summary'!P55,Table1[feature.name],0))</f>
        <v>Achieve Sound Isolation at Walls</v>
      </c>
      <c r="R55" s="11">
        <f>INDEX(Table1[min_points (0=no minimum stated)],MATCH('Matrix Summary'!P55,Table1[feature.name],0))</f>
        <v>0</v>
      </c>
      <c r="S55" s="30"/>
      <c r="T55" s="39"/>
      <c r="U55" s="37"/>
      <c r="V55" s="37"/>
      <c r="W55" s="10" t="str">
        <f>INDEX(Table1[Weight],MATCH('Matrix Summary'!Y55,Table1[feature.name],0))</f>
        <v>2 points</v>
      </c>
      <c r="X55" s="10" t="str">
        <f>IF(INDEX(Table1[extra core points],MATCH('Matrix Summary'!Y55,Table1[feature.name],0))=1,"Y","")</f>
        <v/>
      </c>
      <c r="Y55" s="38" t="s">
        <v>258</v>
      </c>
      <c r="Z55" s="9" t="str">
        <f>INDEX(Table1[part_name],MATCH('Matrix Summary'!Y55,Table1[feature.name],0))</f>
        <v>Promote Emergency Resources</v>
      </c>
      <c r="AA55" s="12">
        <f>INDEX(Table1[min_points (0=no minimum stated)],MATCH('Matrix Summary'!Y55,Table1[feature.name],0))</f>
        <v>0</v>
      </c>
    </row>
    <row r="56" spans="2:27" ht="18" customHeight="1">
      <c r="B56" s="35" t="s">
        <v>3</v>
      </c>
      <c r="C56" s="56"/>
      <c r="D56" s="56"/>
      <c r="E56" s="10" t="str">
        <f>INDEX(Table1[Weight],MATCH('Matrix Summary'!G56,Table1[feature.name],0))</f>
        <v>Required</v>
      </c>
      <c r="F56" s="10" t="str">
        <f>IF(INDEX(Table1[extra core points],MATCH('Matrix Summary'!G56,Table1[feature.name],0))=1,"Y","")</f>
        <v/>
      </c>
      <c r="G56" s="9" t="s">
        <v>260</v>
      </c>
      <c r="H56" s="9" t="str">
        <f>INDEX(Table1[part_name],MATCH('Matrix Summary'!G56,Table1[feature.name],0))</f>
        <v>Provide Fruits and Vegetables</v>
      </c>
      <c r="I56" s="11">
        <f>INDEX(Table1[min_points (0=no minimum stated)],MATCH('Matrix Summary'!G56,Table1[feature.name],0))</f>
        <v>0</v>
      </c>
      <c r="J56" s="30"/>
      <c r="K56" s="40"/>
      <c r="L56" s="37"/>
      <c r="M56" s="37"/>
      <c r="N56" s="10" t="str">
        <f>INDEX(Table1[Weight],MATCH('Matrix Summary'!P56,Table1[feature.name],0))</f>
        <v>1 point</v>
      </c>
      <c r="O56" s="10" t="str">
        <f>IF(INDEX(Table1[extra core points],MATCH('Matrix Summary'!P56,Table1[feature.name],0))=1,"Y","")</f>
        <v>Y</v>
      </c>
      <c r="P56" s="9" t="s">
        <v>428</v>
      </c>
      <c r="Q56" s="9" t="str">
        <f>INDEX(Table1[part_name],MATCH('Matrix Summary'!P56,Table1[feature.name],0))</f>
        <v>Achieve Reverberation Time Thresholds</v>
      </c>
      <c r="R56" s="11">
        <f>INDEX(Table1[min_points (0=no minimum stated)],MATCH('Matrix Summary'!P56,Table1[feature.name],0))</f>
        <v>0</v>
      </c>
      <c r="S56" s="30"/>
      <c r="T56" s="39"/>
      <c r="U56" s="37"/>
      <c r="V56" s="37"/>
      <c r="W56" s="10" t="str">
        <f>INDEX(Table1[Weight],MATCH('Matrix Summary'!Y56,Table1[feature.name],0))</f>
        <v>2 points</v>
      </c>
      <c r="X56" s="10" t="str">
        <f>IF(INDEX(Table1[extra core points],MATCH('Matrix Summary'!Y56,Table1[feature.name],0))=1,"Y","")</f>
        <v/>
      </c>
      <c r="Y56" s="38" t="s">
        <v>264</v>
      </c>
      <c r="Z56" s="9" t="str">
        <f>INDEX(Table1[part_name],MATCH('Matrix Summary'!Y56,Table1[feature.name],0))</f>
        <v>Provide Opioid Response Kit and Training</v>
      </c>
      <c r="AA56" s="12">
        <f>INDEX(Table1[min_points (0=no minimum stated)],MATCH('Matrix Summary'!Y56,Table1[feature.name],0))</f>
        <v>0</v>
      </c>
    </row>
    <row r="57" spans="2:27" ht="18" customHeight="1">
      <c r="B57" s="35" t="s">
        <v>3</v>
      </c>
      <c r="C57" s="56"/>
      <c r="D57" s="56"/>
      <c r="E57" s="10" t="str">
        <f>INDEX(Table1[Weight],MATCH('Matrix Summary'!G57,Table1[feature.name],0))</f>
        <v>Required</v>
      </c>
      <c r="F57" s="10" t="str">
        <f>IF(INDEX(Table1[extra core points],MATCH('Matrix Summary'!G57,Table1[feature.name],0))=1,"Y","")</f>
        <v/>
      </c>
      <c r="G57" s="9" t="s">
        <v>266</v>
      </c>
      <c r="H57" s="9" t="str">
        <f>INDEX(Table1[part_name],MATCH('Matrix Summary'!G57,Table1[feature.name],0))</f>
        <v>Promote Fruit and Vegetable Visibility</v>
      </c>
      <c r="I57" s="11">
        <f>INDEX(Table1[min_points (0=no minimum stated)],MATCH('Matrix Summary'!G57,Table1[feature.name],0))</f>
        <v>0</v>
      </c>
      <c r="J57" s="30"/>
      <c r="K57" s="40"/>
      <c r="L57" s="37"/>
      <c r="M57" s="37"/>
      <c r="N57" s="10" t="str">
        <f>INDEX(Table1[Weight],MATCH('Matrix Summary'!P57,Table1[feature.name],0))</f>
        <v>1 point</v>
      </c>
      <c r="O57" s="10" t="str">
        <f>IF(INDEX(Table1[extra core points],MATCH('Matrix Summary'!P57,Table1[feature.name],0))=1,"Y","")</f>
        <v>Y</v>
      </c>
      <c r="P57" s="9" t="s">
        <v>429</v>
      </c>
      <c r="Q57" s="9" t="str">
        <f>INDEX(Table1[part_name],MATCH('Matrix Summary'!P57,Table1[feature.name],0))</f>
        <v>Implement Sound Reducing Surfaces</v>
      </c>
      <c r="R57" s="11">
        <f>INDEX(Table1[min_points (0=no minimum stated)],MATCH('Matrix Summary'!P57,Table1[feature.name],0))</f>
        <v>1</v>
      </c>
      <c r="S57" s="30"/>
      <c r="T57" s="39"/>
      <c r="U57" s="37"/>
      <c r="V57" s="37"/>
      <c r="W57" s="10" t="str">
        <f>INDEX(Table1[Weight],MATCH('Matrix Summary'!Y57,Table1[feature.name],0))</f>
        <v>1 point</v>
      </c>
      <c r="X57" s="10" t="str">
        <f>IF(INDEX(Table1[extra core points],MATCH('Matrix Summary'!Y57,Table1[feature.name],0))=1,"Y","")</f>
        <v/>
      </c>
      <c r="Y57" s="38" t="s">
        <v>495</v>
      </c>
      <c r="Z57" s="9" t="str">
        <f>INDEX(Table1[part_name],MATCH('Matrix Summary'!Y57,Table1[feature.name],0))</f>
        <v>Promote Business Continuity</v>
      </c>
      <c r="AA57" s="12">
        <f>INDEX(Table1[min_points (0=no minimum stated)],MATCH('Matrix Summary'!Y57,Table1[feature.name],0))</f>
        <v>0</v>
      </c>
    </row>
    <row r="58" spans="2:27" ht="18" customHeight="1">
      <c r="B58" s="35" t="s">
        <v>3</v>
      </c>
      <c r="C58" s="56"/>
      <c r="D58" s="56"/>
      <c r="E58" s="10" t="str">
        <f>INDEX(Table1[Weight],MATCH('Matrix Summary'!G58,Table1[feature.name],0))</f>
        <v>Required</v>
      </c>
      <c r="F58" s="10" t="str">
        <f>IF(INDEX(Table1[extra core points],MATCH('Matrix Summary'!G58,Table1[feature.name],0))=1,"Y","")</f>
        <v/>
      </c>
      <c r="G58" s="9" t="s">
        <v>271</v>
      </c>
      <c r="H58" s="9" t="str">
        <f>INDEX(Table1[part_name],MATCH('Matrix Summary'!G58,Table1[feature.name],0))</f>
        <v>Provide Nutritional Information</v>
      </c>
      <c r="I58" s="11">
        <f>INDEX(Table1[min_points (0=no minimum stated)],MATCH('Matrix Summary'!G58,Table1[feature.name],0))</f>
        <v>0</v>
      </c>
      <c r="J58" s="30"/>
      <c r="K58" s="40"/>
      <c r="L58" s="37"/>
      <c r="M58" s="37"/>
      <c r="N58" s="10" t="str">
        <f>INDEX(Table1[Weight],MATCH('Matrix Summary'!P58,Table1[feature.name],0))</f>
        <v>2 points</v>
      </c>
      <c r="O58" s="10" t="str">
        <f>IF(INDEX(Table1[extra core points],MATCH('Matrix Summary'!P58,Table1[feature.name],0))=1,"Y","")</f>
        <v/>
      </c>
      <c r="P58" s="9" t="s">
        <v>1294</v>
      </c>
      <c r="Q58" s="9" t="str">
        <f>INDEX(Table1[part_name],MATCH('Matrix Summary'!P58,Table1[feature.name],0))</f>
        <v>Provide Minimum Background Sound</v>
      </c>
      <c r="R58" s="11">
        <f>INDEX(Table1[min_points (0=no minimum stated)],MATCH('Matrix Summary'!P58,Table1[feature.name],0))</f>
        <v>0</v>
      </c>
      <c r="S58" s="30"/>
      <c r="T58" s="39"/>
      <c r="U58" s="37"/>
      <c r="V58" s="37"/>
      <c r="W58" s="10" t="str">
        <f>INDEX(Table1[Weight],MATCH('Matrix Summary'!Y58,Table1[feature.name],0))</f>
        <v>1 point</v>
      </c>
      <c r="X58" s="10" t="str">
        <f>IF(INDEX(Table1[extra core points],MATCH('Matrix Summary'!Y58,Table1[feature.name],0))=1,"Y","")</f>
        <v/>
      </c>
      <c r="Y58" s="38" t="s">
        <v>496</v>
      </c>
      <c r="Z58" s="9" t="str">
        <f>INDEX(Table1[part_name],MATCH('Matrix Summary'!Y58,Table1[feature.name],0))</f>
        <v>Support Emergency Resilience</v>
      </c>
      <c r="AA58" s="12">
        <f>INDEX(Table1[min_points (0=no minimum stated)],MATCH('Matrix Summary'!Y58,Table1[feature.name],0))</f>
        <v>0</v>
      </c>
    </row>
    <row r="59" spans="2:27" ht="18" customHeight="1">
      <c r="B59" s="35" t="s">
        <v>3</v>
      </c>
      <c r="C59" s="56"/>
      <c r="D59" s="56"/>
      <c r="E59" s="10" t="str">
        <f>INDEX(Table1[Weight],MATCH('Matrix Summary'!G59,Table1[feature.name],0))</f>
        <v>Required</v>
      </c>
      <c r="F59" s="10" t="str">
        <f>IF(INDEX(Table1[extra core points],MATCH('Matrix Summary'!G59,Table1[feature.name],0))=1,"Y","")</f>
        <v/>
      </c>
      <c r="G59" s="9" t="s">
        <v>275</v>
      </c>
      <c r="H59" s="9" t="str">
        <f>INDEX(Table1[part_name],MATCH('Matrix Summary'!G59,Table1[feature.name],0))</f>
        <v>Address Food Allergens</v>
      </c>
      <c r="I59" s="11">
        <f>INDEX(Table1[min_points (0=no minimum stated)],MATCH('Matrix Summary'!G59,Table1[feature.name],0))</f>
        <v>0</v>
      </c>
      <c r="J59" s="30"/>
      <c r="K59" s="40"/>
      <c r="L59" s="37"/>
      <c r="M59" s="37"/>
      <c r="N59" s="10" t="str">
        <f>INDEX(Table1[Weight],MATCH('Matrix Summary'!P59,Table1[feature.name],0))</f>
        <v>2 points</v>
      </c>
      <c r="O59" s="10" t="str">
        <f>IF(INDEX(Table1[extra core points],MATCH('Matrix Summary'!P59,Table1[feature.name],0))=1,"Y","")</f>
        <v/>
      </c>
      <c r="P59" s="9" t="s">
        <v>1296</v>
      </c>
      <c r="Q59" s="9" t="str">
        <f>INDEX(Table1[part_name],MATCH('Matrix Summary'!P59,Table1[feature.name],0))</f>
        <v>Provide Enhanced Speech Reduction</v>
      </c>
      <c r="R59" s="11">
        <f>INDEX(Table1[min_points (0=no minimum stated)],MATCH('Matrix Summary'!P59,Table1[feature.name],0))</f>
        <v>0</v>
      </c>
      <c r="S59" s="30"/>
      <c r="T59" s="39"/>
      <c r="U59" s="37"/>
      <c r="V59" s="37"/>
      <c r="W59" s="10" t="str">
        <f>INDEX(Table1[Weight],MATCH('Matrix Summary'!Y59,Table1[feature.name],0))</f>
        <v>1 point</v>
      </c>
      <c r="X59" s="10" t="str">
        <f>IF(INDEX(Table1[extra core points],MATCH('Matrix Summary'!Y59,Table1[feature.name],0))=1,"Y","")</f>
        <v/>
      </c>
      <c r="Y59" s="38" t="s">
        <v>497</v>
      </c>
      <c r="Z59" s="9" t="str">
        <f>INDEX(Table1[part_name],MATCH('Matrix Summary'!Y59,Table1[feature.name],0))</f>
        <v>Facilitate Healthy Re-entry</v>
      </c>
      <c r="AA59" s="12">
        <f>INDEX(Table1[min_points (0=no minimum stated)],MATCH('Matrix Summary'!Y59,Table1[feature.name],0))</f>
        <v>0</v>
      </c>
    </row>
    <row r="60" spans="2:27" ht="18" customHeight="1">
      <c r="B60" s="35" t="s">
        <v>3</v>
      </c>
      <c r="C60" s="56"/>
      <c r="D60" s="56"/>
      <c r="E60" s="10" t="str">
        <f>INDEX(Table1[Weight],MATCH('Matrix Summary'!G60,Table1[feature.name],0))</f>
        <v>Required</v>
      </c>
      <c r="F60" s="10" t="str">
        <f>IF(INDEX(Table1[extra core points],MATCH('Matrix Summary'!G60,Table1[feature.name],0))=1,"Y","")</f>
        <v/>
      </c>
      <c r="G60" s="9" t="s">
        <v>279</v>
      </c>
      <c r="H60" s="9" t="str">
        <f>INDEX(Table1[part_name],MATCH('Matrix Summary'!G60,Table1[feature.name],0))</f>
        <v>Label Sugar Content</v>
      </c>
      <c r="I60" s="11">
        <f>INDEX(Table1[min_points (0=no minimum stated)],MATCH('Matrix Summary'!G60,Table1[feature.name],0))</f>
        <v>0</v>
      </c>
      <c r="J60" s="30"/>
      <c r="K60" s="40"/>
      <c r="L60" s="37"/>
      <c r="M60" s="37"/>
      <c r="N60" s="10" t="str">
        <f>INDEX(Table1[Weight],MATCH('Matrix Summary'!P60,Table1[feature.name],0))</f>
        <v>2 points</v>
      </c>
      <c r="O60" s="10" t="str">
        <f>IF(INDEX(Table1[extra core points],MATCH('Matrix Summary'!P60,Table1[feature.name],0))=1,"Y","")</f>
        <v/>
      </c>
      <c r="P60" s="9" t="s">
        <v>501</v>
      </c>
      <c r="Q60" s="9" t="str">
        <f>INDEX(Table1[part_name],MATCH('Matrix Summary'!P60,Table1[feature.name],0))</f>
        <v>Specify Impact Noise Reducing Flooring</v>
      </c>
      <c r="R60" s="11">
        <f>INDEX(Table1[min_points (0=no minimum stated)],MATCH('Matrix Summary'!P60,Table1[feature.name],0))</f>
        <v>0</v>
      </c>
      <c r="S60" s="30"/>
      <c r="T60" s="39"/>
      <c r="U60" s="37"/>
      <c r="V60" s="37"/>
      <c r="W60" s="10" t="str">
        <f>INDEX(Table1[Weight],MATCH('Matrix Summary'!Y60,Table1[feature.name],0))</f>
        <v>1 point</v>
      </c>
      <c r="X60" s="10" t="str">
        <f>IF(INDEX(Table1[extra core points],MATCH('Matrix Summary'!Y60,Table1[feature.name],0))=1,"Y","")</f>
        <v>Y</v>
      </c>
      <c r="Y60" s="38" t="s">
        <v>1304</v>
      </c>
      <c r="Z60" s="9" t="str">
        <f>INDEX(Table1[part_name],MATCH('Matrix Summary'!Y60,Table1[feature.name],0))</f>
        <v>Establish Health Entry Requirements</v>
      </c>
      <c r="AA60" s="12">
        <f>INDEX(Table1[min_points (0=no minimum stated)],MATCH('Matrix Summary'!Y60,Table1[feature.name],0))</f>
        <v>1</v>
      </c>
    </row>
    <row r="61" spans="2:27" ht="18" customHeight="1">
      <c r="B61" s="41"/>
      <c r="C61" s="56"/>
      <c r="D61" s="56"/>
      <c r="E61" s="10" t="str">
        <f>INDEX(Table1[Weight],MATCH('Matrix Summary'!G61,Table1[feature.name],0))</f>
        <v>1 point</v>
      </c>
      <c r="F61" s="10" t="str">
        <f>IF(INDEX(Table1[extra core points],MATCH('Matrix Summary'!G61,Table1[feature.name],0))=1,"Y","")</f>
        <v/>
      </c>
      <c r="G61" s="9" t="s">
        <v>283</v>
      </c>
      <c r="H61" s="9" t="str">
        <f>INDEX(Table1[part_name],MATCH('Matrix Summary'!G61,Table1[feature.name],0))</f>
        <v>Limit Total Sugars</v>
      </c>
      <c r="I61" s="11">
        <f>INDEX(Table1[min_points (0=no minimum stated)],MATCH('Matrix Summary'!G61,Table1[feature.name],0))</f>
        <v>0</v>
      </c>
      <c r="J61" s="30"/>
      <c r="K61" s="40"/>
      <c r="L61" s="37"/>
      <c r="M61" s="37"/>
      <c r="N61" s="10" t="str">
        <f>INDEX(Table1[Weight],MATCH('Matrix Summary'!P61,Table1[feature.name],0))</f>
        <v>3 points</v>
      </c>
      <c r="O61" s="10" t="str">
        <f>IF(INDEX(Table1[extra core points],MATCH('Matrix Summary'!P61,Table1[feature.name],0))=1,"Y","")</f>
        <v/>
      </c>
      <c r="P61" s="9" t="s">
        <v>502</v>
      </c>
      <c r="Q61" s="9" t="str">
        <f>INDEX(Table1[part_name],MATCH('Matrix Summary'!P61,Table1[feature.name],0))</f>
        <v>Meet Thresholds for Impact Noise Rating</v>
      </c>
      <c r="R61" s="11">
        <f>INDEX(Table1[min_points (0=no minimum stated)],MATCH('Matrix Summary'!P61,Table1[feature.name],0))</f>
        <v>1</v>
      </c>
      <c r="S61" s="30"/>
      <c r="T61" s="39"/>
      <c r="U61" s="37"/>
      <c r="V61" s="37"/>
      <c r="W61" s="10" t="str">
        <f>INDEX(Table1[Weight],MATCH('Matrix Summary'!Y61,Table1[feature.name],0))</f>
        <v>2 points</v>
      </c>
      <c r="X61" s="10" t="str">
        <f>IF(INDEX(Table1[extra core points],MATCH('Matrix Summary'!Y61,Table1[feature.name],0))=1,"Y","")</f>
        <v/>
      </c>
      <c r="Y61" s="38" t="s">
        <v>498</v>
      </c>
      <c r="Z61" s="9" t="str">
        <f>INDEX(Table1[part_name],MATCH('Matrix Summary'!Y61,Table1[feature.name],0))</f>
        <v>Allocate Affordable Units</v>
      </c>
      <c r="AA61" s="12">
        <f>INDEX(Table1[min_points (0=no minimum stated)],MATCH('Matrix Summary'!Y61,Table1[feature.name],0))</f>
        <v>1</v>
      </c>
    </row>
    <row r="62" spans="2:27" ht="18" customHeight="1">
      <c r="B62" s="41"/>
      <c r="C62" s="56"/>
      <c r="D62" s="56"/>
      <c r="E62" s="10" t="str">
        <f>INDEX(Table1[Weight],MATCH('Matrix Summary'!G62,Table1[feature.name],0))</f>
        <v>1 point</v>
      </c>
      <c r="F62" s="10" t="str">
        <f>IF(INDEX(Table1[extra core points],MATCH('Matrix Summary'!G62,Table1[feature.name],0))=1,"Y","")</f>
        <v/>
      </c>
      <c r="G62" s="9" t="s">
        <v>287</v>
      </c>
      <c r="H62" s="9" t="str">
        <f>INDEX(Table1[part_name],MATCH('Matrix Summary'!G62,Table1[feature.name],0))</f>
        <v>Promote Whole Grains</v>
      </c>
      <c r="I62" s="11">
        <f>INDEX(Table1[min_points (0=no minimum stated)],MATCH('Matrix Summary'!G62,Table1[feature.name],0))</f>
        <v>0</v>
      </c>
      <c r="J62" s="30"/>
      <c r="K62" s="40"/>
      <c r="L62" s="37"/>
      <c r="M62" s="37"/>
      <c r="N62" s="10" t="str">
        <f>INDEX(Table1[Weight],MATCH('Matrix Summary'!P62,Table1[feature.name],0))</f>
        <v>0.5 points</v>
      </c>
      <c r="O62" s="10" t="str">
        <f>IF(INDEX(Table1[extra core points],MATCH('Matrix Summary'!P62,Table1[feature.name],0))=1,"Y","")</f>
        <v/>
      </c>
      <c r="P62" s="9" t="s">
        <v>503</v>
      </c>
      <c r="Q62" s="9" t="str">
        <f>INDEX(Table1[part_name],MATCH('Matrix Summary'!P62,Table1[feature.name],0))</f>
        <v>Provide Enhanced Speech Intelligibility</v>
      </c>
      <c r="R62" s="11">
        <f>INDEX(Table1[min_points (0=no minimum stated)],MATCH('Matrix Summary'!P62,Table1[feature.name],0))</f>
        <v>0</v>
      </c>
      <c r="S62" s="30"/>
      <c r="T62" s="39"/>
      <c r="U62" s="37"/>
      <c r="V62" s="37"/>
      <c r="W62" s="10" t="str">
        <f>INDEX(Table1[Weight],MATCH('Matrix Summary'!Y62,Table1[feature.name],0))</f>
        <v>1 point</v>
      </c>
      <c r="X62" s="10" t="str">
        <f>IF(INDEX(Table1[extra core points],MATCH('Matrix Summary'!Y62,Table1[feature.name],0))=1,"Y","")</f>
        <v/>
      </c>
      <c r="Y62" s="30" t="s">
        <v>499</v>
      </c>
      <c r="Z62" s="9" t="str">
        <f>INDEX(Table1[part_name],MATCH('Matrix Summary'!Y62,Table1[feature.name],0))</f>
        <v>Disclose Labor Practices</v>
      </c>
      <c r="AA62" s="12">
        <f>INDEX(Table1[min_points (0=no minimum stated)],MATCH('Matrix Summary'!Y62,Table1[feature.name],0))</f>
        <v>0</v>
      </c>
    </row>
    <row r="63" spans="2:27" ht="18" customHeight="1">
      <c r="B63" s="41"/>
      <c r="C63" s="56"/>
      <c r="D63" s="56"/>
      <c r="E63" s="10" t="str">
        <f>INDEX(Table1[Weight],MATCH('Matrix Summary'!G63,Table1[feature.name],0))</f>
        <v>1 point</v>
      </c>
      <c r="F63" s="10" t="str">
        <f>IF(INDEX(Table1[extra core points],MATCH('Matrix Summary'!G63,Table1[feature.name],0))=1,"Y","")</f>
        <v/>
      </c>
      <c r="G63" s="9" t="s">
        <v>290</v>
      </c>
      <c r="H63" s="9" t="str">
        <f>INDEX(Table1[part_name],MATCH('Matrix Summary'!G63,Table1[feature.name],0))</f>
        <v>Optimize Food Advertising</v>
      </c>
      <c r="I63" s="11">
        <f>INDEX(Table1[min_points (0=no minimum stated)],MATCH('Matrix Summary'!G63,Table1[feature.name],0))</f>
        <v>0</v>
      </c>
      <c r="J63" s="30"/>
      <c r="K63" s="40"/>
      <c r="L63" s="37"/>
      <c r="M63" s="37"/>
      <c r="N63" s="10" t="str">
        <f>INDEX(Table1[Weight],MATCH('Matrix Summary'!P63,Table1[feature.name],0))</f>
        <v>0.5 points</v>
      </c>
      <c r="O63" s="10" t="str">
        <f>IF(INDEX(Table1[extra core points],MATCH('Matrix Summary'!P63,Table1[feature.name],0))=1,"Y","")</f>
        <v/>
      </c>
      <c r="P63" s="9" t="s">
        <v>504</v>
      </c>
      <c r="Q63" s="9" t="str">
        <f>INDEX(Table1[part_name],MATCH('Matrix Summary'!P63,Table1[feature.name],0))</f>
        <v>Prioritize Audio Devices and Policies</v>
      </c>
      <c r="R63" s="11">
        <f>INDEX(Table1[min_points (0=no minimum stated)],MATCH('Matrix Summary'!P63,Table1[feature.name],0))</f>
        <v>0</v>
      </c>
      <c r="S63" s="30"/>
      <c r="T63" s="39"/>
      <c r="U63" s="37"/>
      <c r="V63" s="37"/>
      <c r="W63" s="10" t="str">
        <f>INDEX(Table1[Weight],MATCH('Matrix Summary'!Y63,Table1[feature.name],0))</f>
        <v>2 points</v>
      </c>
      <c r="X63" s="10" t="str">
        <f>IF(INDEX(Table1[extra core points],MATCH('Matrix Summary'!Y63,Table1[feature.name],0))=1,"Y","")</f>
        <v/>
      </c>
      <c r="Y63" s="25" t="s">
        <v>500</v>
      </c>
      <c r="Z63" s="9" t="str">
        <f>INDEX(Table1[part_name],MATCH('Matrix Summary'!Y63,Table1[feature.name],0))</f>
        <v>Implement Responsible Labor Practices</v>
      </c>
      <c r="AA63" s="12">
        <f>INDEX(Table1[min_points (0=no minimum stated)],MATCH('Matrix Summary'!Y63,Table1[feature.name],0))</f>
        <v>1</v>
      </c>
    </row>
    <row r="64" spans="2:27" ht="18" customHeight="1">
      <c r="B64" s="41"/>
      <c r="C64" s="56"/>
      <c r="D64" s="56"/>
      <c r="E64" s="10" t="str">
        <f>INDEX(Table1[Weight],MATCH('Matrix Summary'!G64,Table1[feature.name],0))</f>
        <v>1 point</v>
      </c>
      <c r="F64" s="10" t="str">
        <f>IF(INDEX(Table1[extra core points],MATCH('Matrix Summary'!G64,Table1[feature.name],0))=1,"Y","")</f>
        <v/>
      </c>
      <c r="G64" s="9" t="s">
        <v>293</v>
      </c>
      <c r="H64" s="9" t="str">
        <f>INDEX(Table1[part_name],MATCH('Matrix Summary'!G64,Table1[feature.name],0))</f>
        <v>Limit Artificial Ingredients</v>
      </c>
      <c r="I64" s="11">
        <f>INDEX(Table1[min_points (0=no minimum stated)],MATCH('Matrix Summary'!G64,Table1[feature.name],0))</f>
        <v>0</v>
      </c>
      <c r="J64" s="30"/>
      <c r="K64" s="40"/>
      <c r="L64" s="37"/>
      <c r="M64" s="37"/>
      <c r="N64" s="10" t="str">
        <f>INDEX(Table1[Weight],MATCH('Matrix Summary'!P64,Table1[feature.name],0))</f>
        <v>0.5 points</v>
      </c>
      <c r="O64" s="10" t="str">
        <f>IF(INDEX(Table1[extra core points],MATCH('Matrix Summary'!P64,Table1[feature.name],0))=1,"Y","")</f>
        <v/>
      </c>
      <c r="P64" s="30" t="s">
        <v>1297</v>
      </c>
      <c r="Q64" s="9" t="str">
        <f>INDEX(Table1[part_name],MATCH('Matrix Summary'!P64,Table1[feature.name],0))</f>
        <v>Implement a Hearing Health Conservation Program</v>
      </c>
      <c r="R64" s="11">
        <f>INDEX(Table1[min_points (0=no minimum stated)],MATCH('Matrix Summary'!P64,Table1[feature.name],0))</f>
        <v>0</v>
      </c>
      <c r="S64" s="30"/>
      <c r="T64" s="39"/>
      <c r="U64" s="37"/>
      <c r="V64" s="37"/>
      <c r="W64" s="10" t="str">
        <f>INDEX(Table1[Weight],MATCH('Matrix Summary'!Y64,Table1[feature.name],0))</f>
        <v>1 point</v>
      </c>
      <c r="X64" s="10" t="str">
        <f>IF(INDEX(Table1[extra core points],MATCH('Matrix Summary'!Y64,Table1[feature.name],0))=1,"Y","")</f>
        <v/>
      </c>
      <c r="Y64" s="25" t="s">
        <v>1306</v>
      </c>
      <c r="Z64" s="9" t="str">
        <f>INDEX(Table1[part_name],MATCH('Matrix Summary'!Y64,Table1[feature.name],0))</f>
        <v>Support Victims of Domestic Violence</v>
      </c>
      <c r="AA64" s="12">
        <f>INDEX(Table1[min_points (0=no minimum stated)],MATCH('Matrix Summary'!Y64,Table1[feature.name],0))</f>
        <v>0</v>
      </c>
    </row>
    <row r="65" spans="2:27" ht="18" customHeight="1">
      <c r="B65" s="41"/>
      <c r="C65" s="56"/>
      <c r="D65" s="56"/>
      <c r="E65" s="10" t="str">
        <f>INDEX(Table1[Weight],MATCH('Matrix Summary'!G65,Table1[feature.name],0))</f>
        <v>1 point</v>
      </c>
      <c r="F65" s="10" t="str">
        <f>IF(INDEX(Table1[extra core points],MATCH('Matrix Summary'!G65,Table1[feature.name],0))=1,"Y","")</f>
        <v/>
      </c>
      <c r="G65" s="9" t="s">
        <v>296</v>
      </c>
      <c r="H65" s="9" t="str">
        <f>INDEX(Table1[part_name],MATCH('Matrix Summary'!G65,Table1[feature.name],0))</f>
        <v>Promote Healthy Portions</v>
      </c>
      <c r="I65" s="11">
        <f>INDEX(Table1[min_points (0=no minimum stated)],MATCH('Matrix Summary'!G65,Table1[feature.name],0))</f>
        <v>0</v>
      </c>
      <c r="J65" s="30"/>
      <c r="K65" s="30"/>
      <c r="L65" s="30"/>
      <c r="M65" s="30"/>
      <c r="N65" s="50"/>
      <c r="O65" s="50"/>
      <c r="P65" s="30"/>
      <c r="Q65" s="30"/>
      <c r="R65" s="30"/>
      <c r="S65" s="30"/>
      <c r="AA65" s="42"/>
    </row>
    <row r="66" spans="2:27" ht="18" customHeight="1">
      <c r="B66" s="41"/>
      <c r="C66" s="56"/>
      <c r="D66" s="56"/>
      <c r="E66" s="10" t="str">
        <f>INDEX(Table1[Weight],MATCH('Matrix Summary'!G66,Table1[feature.name],0))</f>
        <v>1 point</v>
      </c>
      <c r="F66" s="10" t="str">
        <f>IF(INDEX(Table1[extra core points],MATCH('Matrix Summary'!G66,Table1[feature.name],0))=1,"Y","")</f>
        <v/>
      </c>
      <c r="G66" s="9" t="s">
        <v>300</v>
      </c>
      <c r="H66" s="9" t="str">
        <f>INDEX(Table1[part_name],MATCH('Matrix Summary'!G66,Table1[feature.name],0))</f>
        <v>Provide Nutrition Education</v>
      </c>
      <c r="I66" s="11">
        <f>INDEX(Table1[min_points (0=no minimum stated)],MATCH('Matrix Summary'!G66,Table1[feature.name],0))</f>
        <v>0</v>
      </c>
      <c r="J66" s="30"/>
      <c r="K66" s="30"/>
      <c r="L66" s="30"/>
      <c r="M66" s="30"/>
      <c r="N66" s="50"/>
      <c r="O66" s="50"/>
      <c r="P66" s="30"/>
      <c r="Q66" s="30"/>
      <c r="R66" s="30"/>
      <c r="S66" s="30"/>
      <c r="AA66" s="42"/>
    </row>
    <row r="67" spans="2:27" ht="18" customHeight="1">
      <c r="B67" s="41"/>
      <c r="C67" s="56"/>
      <c r="D67" s="56"/>
      <c r="E67" s="10" t="str">
        <f>INDEX(Table1[Weight],MATCH('Matrix Summary'!G67,Table1[feature.name],0))</f>
        <v>1 point</v>
      </c>
      <c r="F67" s="10" t="str">
        <f>IF(INDEX(Table1[extra core points],MATCH('Matrix Summary'!G67,Table1[feature.name],0))=1,"Y","")</f>
        <v>Y</v>
      </c>
      <c r="G67" s="9" t="s">
        <v>306</v>
      </c>
      <c r="H67" s="9" t="str">
        <f>INDEX(Table1[part_name],MATCH('Matrix Summary'!G67,Table1[feature.name],0))</f>
        <v>Support Mindful Eating</v>
      </c>
      <c r="I67" s="11">
        <f>INDEX(Table1[min_points (0=no minimum stated)],MATCH('Matrix Summary'!G67,Table1[feature.name],0))</f>
        <v>0</v>
      </c>
      <c r="J67" s="30"/>
      <c r="K67" s="51" t="s">
        <v>516</v>
      </c>
      <c r="L67" s="51"/>
      <c r="M67" s="51"/>
      <c r="N67" s="51"/>
      <c r="O67" s="51"/>
      <c r="P67" s="51"/>
      <c r="Q67" s="52"/>
      <c r="R67" s="52" t="str">
        <f>SUM(K69:K92)&amp;" POINTS"</f>
        <v>0 POINTS</v>
      </c>
      <c r="S67" s="30"/>
      <c r="T67" s="57" t="s">
        <v>295</v>
      </c>
      <c r="U67" s="57"/>
      <c r="V67" s="57"/>
      <c r="W67" s="57"/>
      <c r="X67" s="57"/>
      <c r="Y67" s="57"/>
      <c r="Z67" s="57"/>
      <c r="AA67" s="58" t="str">
        <f>SUM(T69:T77)&amp;" POINTS"</f>
        <v>0 POINTS</v>
      </c>
    </row>
    <row r="68" spans="2:27" ht="18" customHeight="1">
      <c r="B68" s="41"/>
      <c r="C68" s="56"/>
      <c r="D68" s="56"/>
      <c r="E68" s="10" t="str">
        <f>INDEX(Table1[Weight],MATCH('Matrix Summary'!G68,Table1[feature.name],0))</f>
        <v>1 point</v>
      </c>
      <c r="F68" s="10" t="str">
        <f>IF(INDEX(Table1[extra core points],MATCH('Matrix Summary'!G68,Table1[feature.name],0))=1,"Y","")</f>
        <v/>
      </c>
      <c r="G68" s="9" t="s">
        <v>312</v>
      </c>
      <c r="H68" s="9" t="str">
        <f>INDEX(Table1[part_name],MATCH('Matrix Summary'!G68,Table1[feature.name],0))</f>
        <v>Accommodate Special Diets</v>
      </c>
      <c r="I68" s="11">
        <f>INDEX(Table1[min_points (0=no minimum stated)],MATCH('Matrix Summary'!G68,Table1[feature.name],0))</f>
        <v>0</v>
      </c>
      <c r="J68" s="30"/>
      <c r="K68" s="93" t="s">
        <v>3</v>
      </c>
      <c r="L68" s="93" t="s">
        <v>4</v>
      </c>
      <c r="M68" s="93" t="s">
        <v>545</v>
      </c>
      <c r="N68" s="93" t="s">
        <v>5</v>
      </c>
      <c r="O68" s="93" t="s">
        <v>1331</v>
      </c>
      <c r="P68" s="94" t="s">
        <v>6</v>
      </c>
      <c r="Q68" s="94" t="s">
        <v>7</v>
      </c>
      <c r="R68" s="94"/>
      <c r="S68" s="30"/>
      <c r="T68" s="93" t="s">
        <v>3</v>
      </c>
      <c r="U68" s="93" t="s">
        <v>4</v>
      </c>
      <c r="V68" s="93" t="s">
        <v>545</v>
      </c>
      <c r="W68" s="93" t="s">
        <v>5</v>
      </c>
      <c r="X68" s="93" t="s">
        <v>1331</v>
      </c>
      <c r="Y68" s="94" t="s">
        <v>6</v>
      </c>
      <c r="Z68" s="94" t="s">
        <v>7</v>
      </c>
      <c r="AA68" s="96"/>
    </row>
    <row r="69" spans="2:27" ht="18" customHeight="1">
      <c r="B69" s="41"/>
      <c r="C69" s="56"/>
      <c r="D69" s="56"/>
      <c r="E69" s="10" t="str">
        <f>INDEX(Table1[Weight],MATCH('Matrix Summary'!G69,Table1[feature.name],0))</f>
        <v>1 point</v>
      </c>
      <c r="F69" s="10" t="str">
        <f>IF(INDEX(Table1[extra core points],MATCH('Matrix Summary'!G69,Table1[feature.name],0))=1,"Y","")</f>
        <v/>
      </c>
      <c r="G69" s="9" t="s">
        <v>318</v>
      </c>
      <c r="H69" s="9" t="str">
        <f>INDEX(Table1[part_name],MATCH('Matrix Summary'!G69,Table1[feature.name],0))</f>
        <v>Label Food Allergens</v>
      </c>
      <c r="I69" s="11">
        <f>INDEX(Table1[min_points (0=no minimum stated)],MATCH('Matrix Summary'!G69,Table1[feature.name],0))</f>
        <v>0</v>
      </c>
      <c r="J69" s="30"/>
      <c r="K69" s="90" t="s">
        <v>3</v>
      </c>
      <c r="L69" s="37"/>
      <c r="M69" s="37"/>
      <c r="N69" s="10" t="str">
        <f>INDEX(Table1[Weight],MATCH('Matrix Summary'!P69,Table1[feature.name],0))</f>
        <v>Required</v>
      </c>
      <c r="O69" s="10" t="str">
        <f>IF(INDEX(Table1[extra core points],MATCH('Matrix Summary'!P69,Table1[feature.name],0))=1,"Y","")</f>
        <v/>
      </c>
      <c r="P69" s="9" t="s">
        <v>517</v>
      </c>
      <c r="Q69" s="9" t="str">
        <f>INDEX(Table1[part_name],MATCH('Matrix Summary'!P69,Table1[feature.name],0))</f>
        <v>Restrict Asbestos</v>
      </c>
      <c r="R69" s="11">
        <f>INDEX(Table1[min_points (0=no minimum stated)],MATCH('Matrix Summary'!P69,Table1[feature.name],0))</f>
        <v>0</v>
      </c>
      <c r="S69" s="30"/>
      <c r="T69" s="39"/>
      <c r="U69" s="37"/>
      <c r="V69" s="37"/>
      <c r="W69" s="10" t="str">
        <f>INDEX(Table1[Weight],MATCH('Matrix Summary'!Y69,Table1[feature.name],0))</f>
        <v>10 points</v>
      </c>
      <c r="X69" s="10" t="str">
        <f>IF(INDEX(Table1[extra core points],MATCH('Matrix Summary'!Y69,Table1[feature.name],0))=1,"Y","")</f>
        <v/>
      </c>
      <c r="Y69" s="38" t="s">
        <v>304</v>
      </c>
      <c r="Z69" s="9" t="str">
        <f>INDEX(Table1[part_name],MATCH('Matrix Summary'!Y69,Table1[feature.name],0))</f>
        <v>Propose Innovations</v>
      </c>
      <c r="AA69" s="12">
        <f>INDEX(Table1[min_points (0=no minimum stated)],MATCH('Matrix Summary'!Y69,Table1[feature.name],0))</f>
        <v>1</v>
      </c>
    </row>
    <row r="70" spans="2:27" ht="18" customHeight="1">
      <c r="B70" s="41"/>
      <c r="C70" s="56"/>
      <c r="D70" s="56"/>
      <c r="E70" s="10" t="str">
        <f>INDEX(Table1[Weight],MATCH('Matrix Summary'!G70,Table1[feature.name],0))</f>
        <v>0.5 points</v>
      </c>
      <c r="F70" s="10" t="str">
        <f>IF(INDEX(Table1[extra core points],MATCH('Matrix Summary'!G70,Table1[feature.name],0))=1,"Y","")</f>
        <v>Y</v>
      </c>
      <c r="G70" s="9" t="s">
        <v>322</v>
      </c>
      <c r="H70" s="9" t="str">
        <f>INDEX(Table1[part_name],MATCH('Matrix Summary'!G70,Table1[feature.name],0))</f>
        <v>Provide Meal Support</v>
      </c>
      <c r="I70" s="11">
        <f>INDEX(Table1[min_points (0=no minimum stated)],MATCH('Matrix Summary'!G70,Table1[feature.name],0))</f>
        <v>0</v>
      </c>
      <c r="J70" s="30"/>
      <c r="K70" s="90" t="s">
        <v>3</v>
      </c>
      <c r="L70" s="37"/>
      <c r="M70" s="37"/>
      <c r="N70" s="10" t="str">
        <f>INDEX(Table1[Weight],MATCH('Matrix Summary'!P70,Table1[feature.name],0))</f>
        <v>Required</v>
      </c>
      <c r="O70" s="10" t="str">
        <f>IF(INDEX(Table1[extra core points],MATCH('Matrix Summary'!P70,Table1[feature.name],0))=1,"Y","")</f>
        <v/>
      </c>
      <c r="P70" s="9" t="s">
        <v>518</v>
      </c>
      <c r="Q70" s="9" t="str">
        <f>INDEX(Table1[part_name],MATCH('Matrix Summary'!P70,Table1[feature.name],0))</f>
        <v>Restrict Mercury</v>
      </c>
      <c r="R70" s="11">
        <f>INDEX(Table1[min_points (0=no minimum stated)],MATCH('Matrix Summary'!P70,Table1[feature.name],0))</f>
        <v>0</v>
      </c>
      <c r="S70" s="30"/>
      <c r="T70" s="39"/>
      <c r="U70" s="37"/>
      <c r="V70" s="37"/>
      <c r="W70" s="10" t="str">
        <f>INDEX(Table1[Weight],MATCH('Matrix Summary'!Y70,Table1[feature.name],0))</f>
        <v>1 point</v>
      </c>
      <c r="X70" s="10" t="str">
        <f>IF(INDEX(Table1[extra core points],MATCH('Matrix Summary'!Y70,Table1[feature.name],0))=1,"Y","")</f>
        <v/>
      </c>
      <c r="Y70" s="38" t="s">
        <v>1318</v>
      </c>
      <c r="Z70" s="9" t="str">
        <f>INDEX(Table1[part_name],MATCH('Matrix Summary'!Y70,Table1[feature.name],0))</f>
        <v>Achieve WELL AP</v>
      </c>
      <c r="AA70" s="12">
        <f>INDEX(Table1[min_points (0=no minimum stated)],MATCH('Matrix Summary'!Y70,Table1[feature.name],0))</f>
        <v>1</v>
      </c>
    </row>
    <row r="71" spans="2:27" ht="18" customHeight="1">
      <c r="B71" s="41"/>
      <c r="C71" s="56"/>
      <c r="D71" s="56"/>
      <c r="E71" s="10" t="str">
        <f>INDEX(Table1[Weight],MATCH('Matrix Summary'!G71,Table1[feature.name],0))</f>
        <v>1 point</v>
      </c>
      <c r="F71" s="10" t="str">
        <f>IF(INDEX(Table1[extra core points],MATCH('Matrix Summary'!G71,Table1[feature.name],0))=1,"Y","")</f>
        <v/>
      </c>
      <c r="G71" s="9" t="s">
        <v>328</v>
      </c>
      <c r="H71" s="9" t="str">
        <f>INDEX(Table1[part_name],MATCH('Matrix Summary'!G71,Table1[feature.name],0))</f>
        <v>Implement Responsible Sourcing</v>
      </c>
      <c r="I71" s="11">
        <f>INDEX(Table1[min_points (0=no minimum stated)],MATCH('Matrix Summary'!G71,Table1[feature.name],0))</f>
        <v>0</v>
      </c>
      <c r="J71" s="30"/>
      <c r="K71" s="90" t="s">
        <v>3</v>
      </c>
      <c r="L71" s="37"/>
      <c r="M71" s="37"/>
      <c r="N71" s="10" t="str">
        <f>INDEX(Table1[Weight],MATCH('Matrix Summary'!P71,Table1[feature.name],0))</f>
        <v>Required</v>
      </c>
      <c r="O71" s="10" t="str">
        <f>IF(INDEX(Table1[extra core points],MATCH('Matrix Summary'!P71,Table1[feature.name],0))=1,"Y","")</f>
        <v/>
      </c>
      <c r="P71" s="9" t="s">
        <v>519</v>
      </c>
      <c r="Q71" s="9" t="str">
        <f>INDEX(Table1[part_name],MATCH('Matrix Summary'!P71,Table1[feature.name],0))</f>
        <v>Restrict Lead</v>
      </c>
      <c r="R71" s="11">
        <f>INDEX(Table1[min_points (0=no minimum stated)],MATCH('Matrix Summary'!P71,Table1[feature.name],0))</f>
        <v>0</v>
      </c>
      <c r="S71" s="59"/>
      <c r="T71" s="39"/>
      <c r="U71" s="37"/>
      <c r="V71" s="37"/>
      <c r="W71" s="10" t="str">
        <f>INDEX(Table1[Weight],MATCH('Matrix Summary'!Y71,Table1[feature.name],0))</f>
        <v>1 point</v>
      </c>
      <c r="X71" s="10" t="str">
        <f>IF(INDEX(Table1[extra core points],MATCH('Matrix Summary'!Y71,Table1[feature.name],0))=1,"Y","")</f>
        <v/>
      </c>
      <c r="Y71" s="38" t="s">
        <v>1319</v>
      </c>
      <c r="Z71" s="9" t="str">
        <f>INDEX(Table1[part_name],MATCH('Matrix Summary'!Y71,Table1[feature.name],0))</f>
        <v>Offer WELL Educational Tours</v>
      </c>
      <c r="AA71" s="12">
        <f>INDEX(Table1[min_points (0=no minimum stated)],MATCH('Matrix Summary'!Y71,Table1[feature.name],0))</f>
        <v>1</v>
      </c>
    </row>
    <row r="72" spans="2:27" ht="18" customHeight="1">
      <c r="B72" s="41"/>
      <c r="C72" s="56"/>
      <c r="D72" s="56"/>
      <c r="E72" s="10" t="str">
        <f>INDEX(Table1[Weight],MATCH('Matrix Summary'!G72,Table1[feature.name],0))</f>
        <v>1 point</v>
      </c>
      <c r="F72" s="10" t="str">
        <f>IF(INDEX(Table1[extra core points],MATCH('Matrix Summary'!G72,Table1[feature.name],0))=1,"Y","")</f>
        <v>Y</v>
      </c>
      <c r="G72" s="9" t="s">
        <v>332</v>
      </c>
      <c r="H72" s="9" t="str">
        <f>INDEX(Table1[part_name],MATCH('Matrix Summary'!G72,Table1[feature.name],0))</f>
        <v>Provide Gardening Space</v>
      </c>
      <c r="I72" s="11">
        <f>INDEX(Table1[min_points (0=no minimum stated)],MATCH('Matrix Summary'!G72,Table1[feature.name],0))</f>
        <v>0</v>
      </c>
      <c r="J72" s="30"/>
      <c r="K72" s="90" t="s">
        <v>3</v>
      </c>
      <c r="L72" s="37"/>
      <c r="M72" s="37"/>
      <c r="N72" s="10" t="str">
        <f>INDEX(Table1[Weight],MATCH('Matrix Summary'!P72,Table1[feature.name],0))</f>
        <v>Required</v>
      </c>
      <c r="O72" s="10" t="str">
        <f>IF(INDEX(Table1[extra core points],MATCH('Matrix Summary'!P72,Table1[feature.name],0))=1,"Y","")</f>
        <v/>
      </c>
      <c r="P72" s="9" t="s">
        <v>520</v>
      </c>
      <c r="Q72" s="9" t="str">
        <f>INDEX(Table1[part_name],MATCH('Matrix Summary'!P72,Table1[feature.name],0))</f>
        <v>Manage Asbestos Hazards</v>
      </c>
      <c r="R72" s="11">
        <f>INDEX(Table1[min_points (0=no minimum stated)],MATCH('Matrix Summary'!P72,Table1[feature.name],0))</f>
        <v>0</v>
      </c>
      <c r="S72" s="59"/>
      <c r="T72" s="39"/>
      <c r="U72" s="37"/>
      <c r="V72" s="37"/>
      <c r="W72" s="10" t="str">
        <f>INDEX(Table1[Weight],MATCH('Matrix Summary'!Y72,Table1[feature.name],0))</f>
        <v>1 point</v>
      </c>
      <c r="X72" s="10" t="str">
        <f>IF(INDEX(Table1[extra core points],MATCH('Matrix Summary'!Y72,Table1[feature.name],0))=1,"Y","")</f>
        <v/>
      </c>
      <c r="Y72" s="38" t="s">
        <v>1320</v>
      </c>
      <c r="Z72" s="9" t="str">
        <f>INDEX(Table1[part_name],MATCH('Matrix Summary'!Y72,Table1[feature.name],0))</f>
        <v>Complete Health and Well-Being Programs</v>
      </c>
      <c r="AA72" s="12">
        <f>INDEX(Table1[min_points (0=no minimum stated)],MATCH('Matrix Summary'!Y72,Table1[feature.name],0))</f>
        <v>0</v>
      </c>
    </row>
    <row r="73" spans="2:27" ht="18" customHeight="1">
      <c r="B73" s="41"/>
      <c r="C73" s="56"/>
      <c r="D73" s="56"/>
      <c r="E73" s="10" t="str">
        <f>INDEX(Table1[Weight],MATCH('Matrix Summary'!G73,Table1[feature.name],0))</f>
        <v>2 points</v>
      </c>
      <c r="F73" s="10" t="str">
        <f>IF(INDEX(Table1[extra core points],MATCH('Matrix Summary'!G73,Table1[feature.name],0))=1,"Y","")</f>
        <v/>
      </c>
      <c r="G73" s="9" t="s">
        <v>335</v>
      </c>
      <c r="H73" s="9" t="str">
        <f>INDEX(Table1[part_name],MATCH('Matrix Summary'!G73,Table1[feature.name],0))</f>
        <v>Ensure Local Food Access</v>
      </c>
      <c r="I73" s="11">
        <f>INDEX(Table1[min_points (0=no minimum stated)],MATCH('Matrix Summary'!G73,Table1[feature.name],0))</f>
        <v>0</v>
      </c>
      <c r="J73" s="30"/>
      <c r="K73" s="90" t="s">
        <v>3</v>
      </c>
      <c r="L73" s="37"/>
      <c r="M73" s="37"/>
      <c r="N73" s="10" t="str">
        <f>INDEX(Table1[Weight],MATCH('Matrix Summary'!P73,Table1[feature.name],0))</f>
        <v>Required</v>
      </c>
      <c r="O73" s="10" t="str">
        <f>IF(INDEX(Table1[extra core points],MATCH('Matrix Summary'!P73,Table1[feature.name],0))=1,"Y","")</f>
        <v/>
      </c>
      <c r="P73" s="9" t="s">
        <v>521</v>
      </c>
      <c r="Q73" s="9" t="str">
        <f>INDEX(Table1[part_name],MATCH('Matrix Summary'!P73,Table1[feature.name],0))</f>
        <v>Manage Lead Paint Hazards</v>
      </c>
      <c r="R73" s="11">
        <f>INDEX(Table1[min_points (0=no minimum stated)],MATCH('Matrix Summary'!P73,Table1[feature.name],0))</f>
        <v>0</v>
      </c>
      <c r="S73" s="59"/>
      <c r="T73" s="39"/>
      <c r="U73" s="37"/>
      <c r="V73" s="37"/>
      <c r="W73" s="10" t="str">
        <f>INDEX(Table1[Weight],MATCH('Matrix Summary'!Y73,Table1[feature.name],0))</f>
        <v>5 points</v>
      </c>
      <c r="X73" s="10" t="str">
        <f>IF(INDEX(Table1[extra core points],MATCH('Matrix Summary'!Y73,Table1[feature.name],0))=1,"Y","")</f>
        <v/>
      </c>
      <c r="Y73" s="38" t="s">
        <v>1321</v>
      </c>
      <c r="Z73" s="9" t="str">
        <f>INDEX(Table1[part_name],MATCH('Matrix Summary'!Y73,Table1[feature.name],0))</f>
        <v>Achieve Green Building Certification</v>
      </c>
      <c r="AA73" s="12">
        <f>INDEX(Table1[min_points (0=no minimum stated)],MATCH('Matrix Summary'!Y73,Table1[feature.name],0))</f>
        <v>5</v>
      </c>
    </row>
    <row r="74" spans="2:27" ht="18" customHeight="1">
      <c r="B74" s="41"/>
      <c r="C74" s="56"/>
      <c r="D74" s="56"/>
      <c r="E74" s="10" t="str">
        <f>INDEX(Table1[Weight],MATCH('Matrix Summary'!G74,Table1[feature.name],0))</f>
        <v>1 point</v>
      </c>
      <c r="F74" s="10" t="str">
        <f>IF(INDEX(Table1[extra core points],MATCH('Matrix Summary'!G74,Table1[feature.name],0))=1,"Y","")</f>
        <v/>
      </c>
      <c r="G74" s="9" t="s">
        <v>505</v>
      </c>
      <c r="H74" s="9" t="str">
        <f>INDEX(Table1[part_name],MATCH('Matrix Summary'!G74,Table1[feature.name],0))</f>
        <v>Limit Red and Processed Meats</v>
      </c>
      <c r="I74" s="11">
        <f>INDEX(Table1[min_points (0=no minimum stated)],MATCH('Matrix Summary'!G74,Table1[feature.name],0))</f>
        <v>0</v>
      </c>
      <c r="J74" s="30"/>
      <c r="K74" s="90" t="s">
        <v>3</v>
      </c>
      <c r="L74" s="37"/>
      <c r="M74" s="37"/>
      <c r="N74" s="10" t="str">
        <f>INDEX(Table1[Weight],MATCH('Matrix Summary'!P74,Table1[feature.name],0))</f>
        <v>Required</v>
      </c>
      <c r="O74" s="10" t="str">
        <f>IF(INDEX(Table1[extra core points],MATCH('Matrix Summary'!P74,Table1[feature.name],0))=1,"Y","")</f>
        <v/>
      </c>
      <c r="P74" s="9" t="s">
        <v>522</v>
      </c>
      <c r="Q74" s="9" t="str">
        <f>INDEX(Table1[part_name],MATCH('Matrix Summary'!P74,Table1[feature.name],0))</f>
        <v>Manage Polychlorinated Biphenyl (PCB) Hazards</v>
      </c>
      <c r="R74" s="11">
        <f>INDEX(Table1[min_points (0=no minimum stated)],MATCH('Matrix Summary'!P74,Table1[feature.name],0))</f>
        <v>0</v>
      </c>
      <c r="S74" s="59"/>
      <c r="T74" s="39"/>
      <c r="U74" s="37"/>
      <c r="V74" s="37"/>
      <c r="W74" s="10" t="str">
        <f>INDEX(Table1[Weight],MATCH('Matrix Summary'!Y74,Table1[feature.name],0))</f>
        <v>2 points</v>
      </c>
      <c r="X74" s="10" t="str">
        <f>IF(INDEX(Table1[extra core points],MATCH('Matrix Summary'!Y74,Table1[feature.name],0))=1,"Y","")</f>
        <v/>
      </c>
      <c r="Y74" s="25" t="s">
        <v>1322</v>
      </c>
      <c r="Z74" s="9" t="str">
        <f>INDEX(Table1[part_name],MATCH('Matrix Summary'!Y74,Table1[feature.name],0))</f>
        <v>Carbon Inventory</v>
      </c>
      <c r="AA74" s="12">
        <f>INDEX(Table1[min_points (0=no minimum stated)],MATCH('Matrix Summary'!Y74,Table1[feature.name],0))</f>
        <v>1</v>
      </c>
    </row>
    <row r="75" spans="2:27" ht="18" customHeight="1">
      <c r="B75" s="46"/>
      <c r="C75" s="30"/>
      <c r="D75" s="30"/>
      <c r="E75" s="43"/>
      <c r="F75" s="43"/>
      <c r="G75" s="30"/>
      <c r="H75" s="30"/>
      <c r="I75" s="30"/>
      <c r="J75" s="30"/>
      <c r="K75" s="90" t="s">
        <v>3</v>
      </c>
      <c r="L75" s="37"/>
      <c r="M75" s="37"/>
      <c r="N75" s="10" t="str">
        <f>INDEX(Table1[Weight],MATCH('Matrix Summary'!P75,Table1[feature.name],0))</f>
        <v>Required</v>
      </c>
      <c r="O75" s="10" t="str">
        <f>IF(INDEX(Table1[extra core points],MATCH('Matrix Summary'!P75,Table1[feature.name],0))=1,"Y","")</f>
        <v/>
      </c>
      <c r="P75" s="9" t="s">
        <v>523</v>
      </c>
      <c r="Q75" s="9" t="str">
        <f>INDEX(Table1[part_name],MATCH('Matrix Summary'!P75,Table1[feature.name],0))</f>
        <v>Manage Exterior CCA Hazards</v>
      </c>
      <c r="R75" s="11">
        <f>INDEX(Table1[min_points (0=no minimum stated)],MATCH('Matrix Summary'!P75,Table1[feature.name],0))</f>
        <v>0</v>
      </c>
      <c r="S75" s="59"/>
      <c r="T75" s="39"/>
      <c r="U75" s="37"/>
      <c r="V75" s="37"/>
      <c r="W75" s="10" t="str">
        <f>INDEX(Table1[Weight],MATCH('Matrix Summary'!Y75,Table1[feature.name],0))</f>
        <v>3 points</v>
      </c>
      <c r="X75" s="10" t="str">
        <f>IF(INDEX(Table1[extra core points],MATCH('Matrix Summary'!Y75,Table1[feature.name],0))=1,"Y","")</f>
        <v/>
      </c>
      <c r="Y75" s="25" t="s">
        <v>1325</v>
      </c>
      <c r="Z75" s="9" t="str">
        <f>INDEX(Table1[part_name],MATCH('Matrix Summary'!Y75,Table1[feature.name],0))</f>
        <v>Carbon Reduction Goal</v>
      </c>
      <c r="AA75" s="12">
        <f>INDEX(Table1[min_points (0=no minimum stated)],MATCH('Matrix Summary'!Y75,Table1[feature.name],0))</f>
        <v>1</v>
      </c>
    </row>
    <row r="76" spans="2:27" ht="18" customHeight="1">
      <c r="B76" s="46"/>
      <c r="C76" s="30"/>
      <c r="D76" s="30"/>
      <c r="E76" s="30"/>
      <c r="F76" s="30"/>
      <c r="G76" s="30"/>
      <c r="H76" s="30"/>
      <c r="I76" s="30"/>
      <c r="J76" s="30"/>
      <c r="K76" s="90" t="s">
        <v>3</v>
      </c>
      <c r="L76" s="37"/>
      <c r="M76" s="37"/>
      <c r="N76" s="10" t="str">
        <f>INDEX(Table1[Weight],MATCH('Matrix Summary'!P76,Table1[feature.name],0))</f>
        <v>Required</v>
      </c>
      <c r="O76" s="10" t="str">
        <f>IF(INDEX(Table1[extra core points],MATCH('Matrix Summary'!P76,Table1[feature.name],0))=1,"Y","")</f>
        <v/>
      </c>
      <c r="P76" s="9" t="s">
        <v>524</v>
      </c>
      <c r="Q76" s="9" t="str">
        <f>INDEX(Table1[part_name],MATCH('Matrix Summary'!P76,Table1[feature.name],0))</f>
        <v>Manage Lead Hazards</v>
      </c>
      <c r="R76" s="11">
        <f>INDEX(Table1[min_points (0=no minimum stated)],MATCH('Matrix Summary'!P76,Table1[feature.name],0))</f>
        <v>0</v>
      </c>
      <c r="S76" s="59"/>
      <c r="T76" s="39"/>
      <c r="U76" s="37"/>
      <c r="V76" s="37"/>
      <c r="W76" s="10" t="str">
        <f>INDEX(Table1[Weight],MATCH('Matrix Summary'!Y76,Table1[feature.name],0))</f>
        <v>3 points</v>
      </c>
      <c r="X76" s="10" t="str">
        <f>IF(INDEX(Table1[extra core points],MATCH('Matrix Summary'!Y76,Table1[feature.name],0))=1,"Y","")</f>
        <v/>
      </c>
      <c r="Y76" s="25" t="s">
        <v>1327</v>
      </c>
      <c r="Z76" s="9" t="str">
        <f>INDEX(Table1[part_name],MATCH('Matrix Summary'!Y76,Table1[feature.name],0))</f>
        <v>Carbon Reduction</v>
      </c>
      <c r="AA76" s="12">
        <f>INDEX(Table1[min_points (0=no minimum stated)],MATCH('Matrix Summary'!Y76,Table1[feature.name],0))</f>
        <v>0</v>
      </c>
    </row>
    <row r="77" spans="2:27" ht="18" customHeight="1">
      <c r="B77" s="62" t="s">
        <v>1</v>
      </c>
      <c r="C77" s="63"/>
      <c r="D77" s="63"/>
      <c r="E77" s="63"/>
      <c r="F77" s="63"/>
      <c r="G77" s="63"/>
      <c r="H77" s="64"/>
      <c r="I77" s="64" t="str">
        <f>SUM(B79:B90)&amp;" POINTS"</f>
        <v>0 POINTS</v>
      </c>
      <c r="J77" s="30"/>
      <c r="K77" s="40"/>
      <c r="L77" s="37"/>
      <c r="M77" s="37"/>
      <c r="N77" s="10" t="str">
        <f>INDEX(Table1[Weight],MATCH('Matrix Summary'!P77,Table1[feature.name],0))</f>
        <v>2 points</v>
      </c>
      <c r="O77" s="10" t="str">
        <f>IF(INDEX(Table1[extra core points],MATCH('Matrix Summary'!P77,Table1[feature.name],0))=1,"Y","")</f>
        <v/>
      </c>
      <c r="P77" s="9" t="s">
        <v>525</v>
      </c>
      <c r="Q77" s="9" t="str">
        <f>INDEX(Table1[part_name],MATCH('Matrix Summary'!P77,Table1[feature.name],0))</f>
        <v>Assess and Mitigate Site Hazards</v>
      </c>
      <c r="R77" s="11">
        <f>INDEX(Table1[min_points (0=no minimum stated)],MATCH('Matrix Summary'!P77,Table1[feature.name],0))</f>
        <v>0</v>
      </c>
      <c r="S77" s="59"/>
      <c r="T77" s="39"/>
      <c r="U77" s="37"/>
      <c r="V77" s="37"/>
      <c r="W77" s="10" t="str">
        <f>INDEX(Table1[Weight],MATCH('Matrix Summary'!Y77,Table1[feature.name],0))</f>
        <v>2 points</v>
      </c>
      <c r="X77" s="10" t="str">
        <f>IF(INDEX(Table1[extra core points],MATCH('Matrix Summary'!Y77,Table1[feature.name],0))=1,"Y","")</f>
        <v/>
      </c>
      <c r="Y77" s="25" t="s">
        <v>1329</v>
      </c>
      <c r="Z77" s="9" t="str">
        <f>INDEX(Table1[part_name],MATCH('Matrix Summary'!Y77,Table1[feature.name],0))</f>
        <v>Carbon Neutral</v>
      </c>
      <c r="AA77" s="12">
        <f>INDEX(Table1[min_points (0=no minimum stated)],MATCH('Matrix Summary'!Y77,Table1[feature.name],0))</f>
        <v>0</v>
      </c>
    </row>
    <row r="78" spans="2:27" ht="18" customHeight="1">
      <c r="B78" s="92" t="s">
        <v>3</v>
      </c>
      <c r="C78" s="93" t="s">
        <v>4</v>
      </c>
      <c r="D78" s="93" t="s">
        <v>545</v>
      </c>
      <c r="E78" s="93" t="s">
        <v>5</v>
      </c>
      <c r="F78" s="93" t="s">
        <v>1331</v>
      </c>
      <c r="G78" s="94" t="s">
        <v>6</v>
      </c>
      <c r="H78" s="94" t="s">
        <v>7</v>
      </c>
      <c r="I78" s="94"/>
      <c r="J78" s="30"/>
      <c r="K78" s="40"/>
      <c r="L78" s="37"/>
      <c r="M78" s="37"/>
      <c r="N78" s="10" t="str">
        <f>INDEX(Table1[Weight],MATCH('Matrix Summary'!P78,Table1[feature.name],0))</f>
        <v>1 point</v>
      </c>
      <c r="O78" s="10" t="str">
        <f>IF(INDEX(Table1[extra core points],MATCH('Matrix Summary'!P78,Table1[feature.name],0))=1,"Y","")</f>
        <v/>
      </c>
      <c r="P78" s="9" t="s">
        <v>526</v>
      </c>
      <c r="Q78" s="9" t="str">
        <f>INDEX(Table1[part_name],MATCH('Matrix Summary'!P78,Table1[feature.name],0))</f>
        <v>Select Compliant Interior Furnishings</v>
      </c>
      <c r="R78" s="11">
        <f>INDEX(Table1[min_points (0=no minimum stated)],MATCH('Matrix Summary'!P78,Table1[feature.name],0))</f>
        <v>0</v>
      </c>
      <c r="S78" s="59"/>
      <c r="T78" s="65"/>
      <c r="AA78" s="42"/>
    </row>
    <row r="79" spans="2:27" ht="18" customHeight="1">
      <c r="B79" s="66" t="s">
        <v>3</v>
      </c>
      <c r="C79" s="67"/>
      <c r="D79" s="67"/>
      <c r="E79" s="10" t="str">
        <f>INDEX(Table1[Weight],MATCH('Matrix Summary'!G79,Table1[feature.name],0))</f>
        <v>Required</v>
      </c>
      <c r="F79" s="10" t="str">
        <f>IF(INDEX(Table1[extra core points],MATCH('Matrix Summary'!G79,Table1[feature.name],0))=1,"Y","")</f>
        <v/>
      </c>
      <c r="G79" s="9" t="s">
        <v>10</v>
      </c>
      <c r="H79" s="9" t="str">
        <f>INDEX(Table1[part_name],MATCH('Matrix Summary'!G79,Table1[feature.name],0))</f>
        <v>Provide Indoor Light</v>
      </c>
      <c r="I79" s="11">
        <f>INDEX(Table1[min_points (0=no minimum stated)],MATCH('Matrix Summary'!G79,Table1[feature.name],0))</f>
        <v>0</v>
      </c>
      <c r="J79" s="30"/>
      <c r="K79" s="40"/>
      <c r="L79" s="37"/>
      <c r="M79" s="37"/>
      <c r="N79" s="10" t="str">
        <f>INDEX(Table1[Weight],MATCH('Matrix Summary'!P79,Table1[feature.name],0))</f>
        <v>1 point</v>
      </c>
      <c r="O79" s="10" t="str">
        <f>IF(INDEX(Table1[extra core points],MATCH('Matrix Summary'!P79,Table1[feature.name],0))=1,"Y","")</f>
        <v/>
      </c>
      <c r="P79" s="9" t="s">
        <v>527</v>
      </c>
      <c r="Q79" s="9" t="str">
        <f>INDEX(Table1[part_name],MATCH('Matrix Summary'!P79,Table1[feature.name],0))</f>
        <v>Select Compliant Architectural and Interior Products</v>
      </c>
      <c r="R79" s="11">
        <f>INDEX(Table1[min_points (0=no minimum stated)],MATCH('Matrix Summary'!P79,Table1[feature.name],0))</f>
        <v>0</v>
      </c>
      <c r="S79" s="59"/>
      <c r="T79" s="65"/>
      <c r="V79" s="83" t="s">
        <v>513</v>
      </c>
      <c r="W79" s="84"/>
      <c r="X79" s="84"/>
      <c r="Y79" s="84"/>
      <c r="Z79" s="84"/>
      <c r="AA79" s="60"/>
    </row>
    <row r="80" spans="2:27" ht="18" customHeight="1">
      <c r="B80" s="66" t="s">
        <v>3</v>
      </c>
      <c r="C80" s="67"/>
      <c r="D80" s="67"/>
      <c r="E80" s="10" t="str">
        <f>INDEX(Table1[Weight],MATCH('Matrix Summary'!G80,Table1[feature.name],0))</f>
        <v>Required</v>
      </c>
      <c r="F80" s="10" t="str">
        <f>IF(INDEX(Table1[extra core points],MATCH('Matrix Summary'!G80,Table1[feature.name],0))=1,"Y","")</f>
        <v>Y</v>
      </c>
      <c r="G80" s="9" t="s">
        <v>16</v>
      </c>
      <c r="H80" s="9" t="str">
        <f>INDEX(Table1[part_name],MATCH('Matrix Summary'!G80,Table1[feature.name],0))</f>
        <v>Provide Visual Acuity</v>
      </c>
      <c r="I80" s="11">
        <f>INDEX(Table1[min_points (0=no minimum stated)],MATCH('Matrix Summary'!G80,Table1[feature.name],0))</f>
        <v>0</v>
      </c>
      <c r="J80" s="30"/>
      <c r="K80" s="40"/>
      <c r="L80" s="37"/>
      <c r="M80" s="37"/>
      <c r="N80" s="10" t="str">
        <f>INDEX(Table1[Weight],MATCH('Matrix Summary'!P80,Table1[feature.name],0))</f>
        <v>2 points</v>
      </c>
      <c r="O80" s="10" t="str">
        <f>IF(INDEX(Table1[extra core points],MATCH('Matrix Summary'!P80,Table1[feature.name],0))=1,"Y","")</f>
        <v/>
      </c>
      <c r="P80" s="9" t="s">
        <v>528</v>
      </c>
      <c r="Q80" s="9" t="str">
        <f>INDEX(Table1[part_name],MATCH('Matrix Summary'!P80,Table1[feature.name],0))</f>
        <v>Limit VOCs from Wet-Applied Products</v>
      </c>
      <c r="R80" s="11">
        <f>INDEX(Table1[min_points (0=no minimum stated)],MATCH('Matrix Summary'!P80,Table1[feature.name],0))</f>
        <v>0</v>
      </c>
      <c r="S80" s="59"/>
      <c r="T80" s="65"/>
      <c r="V80" s="14" t="str">
        <f>(SUM(COUNTIF(B5:B90,"Y")+COUNTIF(K5:K92,"Y")+COUNTIF(T5:T77,"Y"))-11)&amp; " YES"</f>
        <v>48 YES</v>
      </c>
      <c r="W80" s="84"/>
      <c r="X80" s="84"/>
      <c r="Y80" s="84"/>
      <c r="Z80" s="84"/>
      <c r="AA80" s="61"/>
    </row>
    <row r="81" spans="2:27" ht="18" customHeight="1">
      <c r="B81" s="69"/>
      <c r="C81" s="67"/>
      <c r="D81" s="67"/>
      <c r="E81" s="10" t="str">
        <f>INDEX(Table1[Weight],MATCH('Matrix Summary'!G81,Table1[feature.name],0))</f>
        <v>4 points</v>
      </c>
      <c r="F81" s="10" t="str">
        <f>IF(INDEX(Table1[extra core points],MATCH('Matrix Summary'!G81,Table1[feature.name],0))=1,"Y","")</f>
        <v/>
      </c>
      <c r="G81" s="9" t="s">
        <v>22</v>
      </c>
      <c r="H81" s="9" t="str">
        <f>INDEX(Table1[part_name],MATCH('Matrix Summary'!G81,Table1[feature.name],0))</f>
        <v>Meet Lighting for Day-Active People</v>
      </c>
      <c r="I81" s="11">
        <f>INDEX(Table1[min_points (0=no minimum stated)],MATCH('Matrix Summary'!G81,Table1[feature.name],0))</f>
        <v>1</v>
      </c>
      <c r="J81" s="30"/>
      <c r="K81" s="40"/>
      <c r="L81" s="37"/>
      <c r="M81" s="37"/>
      <c r="N81" s="10" t="str">
        <f>INDEX(Table1[Weight],MATCH('Matrix Summary'!P81,Table1[feature.name],0))</f>
        <v>2 points</v>
      </c>
      <c r="O81" s="10" t="str">
        <f>IF(INDEX(Table1[extra core points],MATCH('Matrix Summary'!P81,Table1[feature.name],0))=1,"Y","")</f>
        <v/>
      </c>
      <c r="P81" s="9" t="s">
        <v>529</v>
      </c>
      <c r="Q81" s="9" t="str">
        <f>INDEX(Table1[part_name],MATCH('Matrix Summary'!P81,Table1[feature.name],0))</f>
        <v>Restrict VOC Emissions from Furniture, Architectural and Interior Products</v>
      </c>
      <c r="R81" s="11">
        <f>INDEX(Table1[min_points (0=no minimum stated)],MATCH('Matrix Summary'!P81,Table1[feature.name],0))</f>
        <v>1</v>
      </c>
      <c r="S81" s="59"/>
      <c r="T81" s="65"/>
      <c r="V81" s="14" t="str">
        <f>SUM(COUNTIF(C6:C90,"Y")+COUNTIF(L6:L92,"Y")+COUNTIF(U5:U77,"Y"))&amp; " MAYBE"</f>
        <v>0 MAYBE</v>
      </c>
      <c r="W81" s="84"/>
      <c r="X81" s="13"/>
      <c r="Y81" s="13"/>
      <c r="Z81" s="84"/>
      <c r="AA81" s="61"/>
    </row>
    <row r="82" spans="2:27" ht="18" customHeight="1">
      <c r="B82" s="69"/>
      <c r="C82" s="67"/>
      <c r="D82" s="67"/>
      <c r="E82" s="10" t="str">
        <f>INDEX(Table1[Weight],MATCH('Matrix Summary'!G82,Table1[feature.name],0))</f>
        <v>1 point</v>
      </c>
      <c r="F82" s="10" t="str">
        <f>IF(INDEX(Table1[extra core points],MATCH('Matrix Summary'!G82,Table1[feature.name],0))=1,"Y","")</f>
        <v>Y</v>
      </c>
      <c r="G82" s="9" t="s">
        <v>28</v>
      </c>
      <c r="H82" s="9" t="str">
        <f>INDEX(Table1[part_name],MATCH('Matrix Summary'!G82,Table1[feature.name],0))</f>
        <v>Manage Glare from Electric Lighting</v>
      </c>
      <c r="I82" s="11">
        <f>INDEX(Table1[min_points (0=no minimum stated)],MATCH('Matrix Summary'!G82,Table1[feature.name],0))</f>
        <v>0</v>
      </c>
      <c r="J82" s="30"/>
      <c r="K82" s="40"/>
      <c r="L82" s="37"/>
      <c r="M82" s="37"/>
      <c r="N82" s="10" t="str">
        <f>INDEX(Table1[Weight],MATCH('Matrix Summary'!P82,Table1[feature.name],0))</f>
        <v>1 point</v>
      </c>
      <c r="O82" s="10" t="str">
        <f>IF(INDEX(Table1[extra core points],MATCH('Matrix Summary'!P82,Table1[feature.name],0))=1,"Y","")</f>
        <v/>
      </c>
      <c r="P82" s="9" t="s">
        <v>530</v>
      </c>
      <c r="Q82" s="9" t="str">
        <f>INDEX(Table1[part_name],MATCH('Matrix Summary'!P82,Table1[feature.name],0))</f>
        <v>Select Products with Disclosed Ingredients</v>
      </c>
      <c r="R82" s="11">
        <f>INDEX(Table1[min_points (0=no minimum stated)],MATCH('Matrix Summary'!P82,Table1[feature.name],0))</f>
        <v>0</v>
      </c>
      <c r="S82" s="59"/>
      <c r="T82" s="65"/>
      <c r="V82" s="14" t="str">
        <f>COUNT(D6:D14,D35:D39,M6:M11,D56:D60,D79:D80,M32:M33,M51:M52,M69:M76,V6:V8,V29:V34) &amp;" NO"</f>
        <v>0 NO</v>
      </c>
      <c r="W82" s="84"/>
      <c r="X82" s="84"/>
      <c r="Y82" s="84"/>
      <c r="Z82" s="84"/>
      <c r="AA82" s="61"/>
    </row>
    <row r="83" spans="2:27" ht="18" customHeight="1">
      <c r="B83" s="69"/>
      <c r="C83" s="67"/>
      <c r="D83" s="67"/>
      <c r="E83" s="10" t="str">
        <f>INDEX(Table1[Weight],MATCH('Matrix Summary'!G83,Table1[feature.name],0))</f>
        <v>3 points</v>
      </c>
      <c r="F83" s="10" t="str">
        <f>IF(INDEX(Table1[extra core points],MATCH('Matrix Summary'!G83,Table1[feature.name],0))=1,"Y","")</f>
        <v/>
      </c>
      <c r="G83" s="9" t="s">
        <v>33</v>
      </c>
      <c r="H83" s="9" t="str">
        <f>INDEX(Table1[part_name],MATCH('Matrix Summary'!G83,Table1[feature.name],0))</f>
        <v>Implement Daylight Plan</v>
      </c>
      <c r="I83" s="11">
        <f>INDEX(Table1[min_points (0=no minimum stated)],MATCH('Matrix Summary'!G83,Table1[feature.name],0))</f>
        <v>1</v>
      </c>
      <c r="J83" s="30"/>
      <c r="K83" s="40"/>
      <c r="L83" s="37"/>
      <c r="M83" s="37"/>
      <c r="N83" s="10" t="str">
        <f>INDEX(Table1[Weight],MATCH('Matrix Summary'!P83,Table1[feature.name],0))</f>
        <v>1 point</v>
      </c>
      <c r="O83" s="10" t="str">
        <f>IF(INDEX(Table1[extra core points],MATCH('Matrix Summary'!P83,Table1[feature.name],0))=1,"Y","")</f>
        <v/>
      </c>
      <c r="P83" s="9" t="s">
        <v>531</v>
      </c>
      <c r="Q83" s="9" t="str">
        <f>INDEX(Table1[part_name],MATCH('Matrix Summary'!P83,Table1[feature.name],0))</f>
        <v>Select Products with Enhanced Ingredient Disclosure</v>
      </c>
      <c r="R83" s="11">
        <f>INDEX(Table1[min_points (0=no minimum stated)],MATCH('Matrix Summary'!P83,Table1[feature.name],0))</f>
        <v>0</v>
      </c>
      <c r="S83" s="59"/>
      <c r="T83" s="65"/>
      <c r="V83" s="14"/>
      <c r="W83" s="14"/>
      <c r="X83" s="84"/>
      <c r="Y83" s="84"/>
      <c r="Z83" s="84"/>
      <c r="AA83" s="61"/>
    </row>
    <row r="84" spans="2:27" ht="18" customHeight="1">
      <c r="B84" s="69"/>
      <c r="C84" s="67"/>
      <c r="D84" s="67"/>
      <c r="E84" s="10" t="str">
        <f>INDEX(Table1[Weight],MATCH('Matrix Summary'!G84,Table1[feature.name],0))</f>
        <v>3 points</v>
      </c>
      <c r="F84" s="10" t="str">
        <f>IF(INDEX(Table1[extra core points],MATCH('Matrix Summary'!G84,Table1[feature.name],0))=1,"Y","")</f>
        <v/>
      </c>
      <c r="G84" s="9" t="s">
        <v>39</v>
      </c>
      <c r="H84" s="9" t="str">
        <f>INDEX(Table1[part_name],MATCH('Matrix Summary'!G84,Table1[feature.name],0))</f>
        <v>Integrate Solar Shading</v>
      </c>
      <c r="I84" s="11">
        <f>INDEX(Table1[min_points (0=no minimum stated)],MATCH('Matrix Summary'!G84,Table1[feature.name],0))</f>
        <v>1</v>
      </c>
      <c r="J84" s="30"/>
      <c r="K84" s="40"/>
      <c r="L84" s="37"/>
      <c r="M84" s="37"/>
      <c r="N84" s="10" t="str">
        <f>INDEX(Table1[Weight],MATCH('Matrix Summary'!P84,Table1[feature.name],0))</f>
        <v>1 point</v>
      </c>
      <c r="O84" s="10" t="str">
        <f>IF(INDEX(Table1[extra core points],MATCH('Matrix Summary'!P84,Table1[feature.name],0))=1,"Y","")</f>
        <v/>
      </c>
      <c r="P84" s="9" t="s">
        <v>532</v>
      </c>
      <c r="Q84" s="9" t="str">
        <f>INDEX(Table1[part_name],MATCH('Matrix Summary'!P84,Table1[feature.name],0))</f>
        <v>Select Products with Third-Party Verified Ingredients</v>
      </c>
      <c r="R84" s="11">
        <f>INDEX(Table1[min_points (0=no minimum stated)],MATCH('Matrix Summary'!P84,Table1[feature.name],0))</f>
        <v>0</v>
      </c>
      <c r="S84" s="59"/>
      <c r="T84" s="65"/>
      <c r="V84" s="83" t="s">
        <v>546</v>
      </c>
      <c r="W84" s="84"/>
      <c r="X84" s="84"/>
      <c r="Y84" s="84"/>
      <c r="Z84" s="84"/>
      <c r="AA84" s="61"/>
    </row>
    <row r="85" spans="2:27" ht="18" customHeight="1">
      <c r="B85" s="69"/>
      <c r="C85" s="67"/>
      <c r="D85" s="67"/>
      <c r="E85" s="10" t="str">
        <f>INDEX(Table1[Weight],MATCH('Matrix Summary'!G85,Table1[feature.name],0))</f>
        <v>3 points</v>
      </c>
      <c r="F85" s="10" t="str">
        <f>IF(INDEX(Table1[extra core points],MATCH('Matrix Summary'!G85,Table1[feature.name],0))=1,"Y","")</f>
        <v/>
      </c>
      <c r="G85" s="9" t="s">
        <v>45</v>
      </c>
      <c r="H85" s="9" t="str">
        <f>INDEX(Table1[part_name],MATCH('Matrix Summary'!G85,Table1[feature.name],0))</f>
        <v>Conduct Daylight Simulation</v>
      </c>
      <c r="I85" s="11">
        <f>INDEX(Table1[min_points (0=no minimum stated)],MATCH('Matrix Summary'!G85,Table1[feature.name],0))</f>
        <v>1</v>
      </c>
      <c r="J85" s="30"/>
      <c r="K85" s="40"/>
      <c r="L85" s="37"/>
      <c r="M85" s="37"/>
      <c r="N85" s="10" t="str">
        <f>INDEX(Table1[Weight],MATCH('Matrix Summary'!P85,Table1[feature.name],0))</f>
        <v>1 point</v>
      </c>
      <c r="O85" s="10" t="str">
        <f>IF(INDEX(Table1[extra core points],MATCH('Matrix Summary'!P85,Table1[feature.name],0))=1,"Y","")</f>
        <v/>
      </c>
      <c r="P85" s="9" t="s">
        <v>533</v>
      </c>
      <c r="Q85" s="9" t="str">
        <f>INDEX(Table1[part_name],MATCH('Matrix Summary'!P85,Table1[feature.name],0))</f>
        <v>Select Materials with Enhanced Chemical Restrictions</v>
      </c>
      <c r="R85" s="11">
        <f>INDEX(Table1[min_points (0=no minimum stated)],MATCH('Matrix Summary'!P85,Table1[feature.name],0))</f>
        <v>0</v>
      </c>
      <c r="S85" s="59"/>
      <c r="T85" s="65"/>
      <c r="V85" s="14" t="str">
        <f>(MIN(SUM(B15:B30),12)+MIN(SUM(B40:B51),12)+MIN(SUM(B61:B74),12)+MIN(SUM(B81:B90),12)+MIN(SUM(K12:K27),12)+MIN(SUM(K34:K46),12)+MIN(SUM(K53:K64),12)+MIN(SUM(K77:K92),12)+MIN(SUM(T9:T25),12)+MIN(SUM(T35:T64),12)+MIN(SUM(T69:T77),10))&amp; " YES"</f>
        <v>0 YES</v>
      </c>
      <c r="W85" s="84"/>
      <c r="X85" s="84"/>
      <c r="Y85" s="84"/>
      <c r="Z85" s="84"/>
      <c r="AA85" s="68"/>
    </row>
    <row r="86" spans="2:27" ht="18" customHeight="1">
      <c r="B86" s="69"/>
      <c r="C86" s="67"/>
      <c r="D86" s="67"/>
      <c r="E86" s="10" t="str">
        <f>INDEX(Table1[Weight],MATCH('Matrix Summary'!G86,Table1[feature.name],0))</f>
        <v>0.5 points</v>
      </c>
      <c r="F86" s="10" t="str">
        <f>IF(INDEX(Table1[extra core points],MATCH('Matrix Summary'!G86,Table1[feature.name],0))=1,"Y","")</f>
        <v>Y</v>
      </c>
      <c r="G86" s="9" t="s">
        <v>50</v>
      </c>
      <c r="H86" s="9" t="str">
        <f>INDEX(Table1[part_name],MATCH('Matrix Summary'!G86,Table1[feature.name],0))</f>
        <v>Balance Visual Lighting</v>
      </c>
      <c r="I86" s="11">
        <f>INDEX(Table1[min_points (0=no minimum stated)],MATCH('Matrix Summary'!G86,Table1[feature.name],0))</f>
        <v>0</v>
      </c>
      <c r="J86" s="30"/>
      <c r="K86" s="40"/>
      <c r="L86" s="37"/>
      <c r="M86" s="37"/>
      <c r="N86" s="10" t="str">
        <f>INDEX(Table1[Weight],MATCH('Matrix Summary'!P86,Table1[feature.name],0))</f>
        <v>1 point</v>
      </c>
      <c r="O86" s="10" t="str">
        <f>IF(INDEX(Table1[extra core points],MATCH('Matrix Summary'!P86,Table1[feature.name],0))=1,"Y","")</f>
        <v/>
      </c>
      <c r="P86" s="9" t="s">
        <v>534</v>
      </c>
      <c r="Q86" s="9" t="str">
        <f>INDEX(Table1[part_name],MATCH('Matrix Summary'!P86,Table1[feature.name],0))</f>
        <v>Select Optimized Products</v>
      </c>
      <c r="R86" s="11">
        <f>INDEX(Table1[min_points (0=no minimum stated)],MATCH('Matrix Summary'!P86,Table1[feature.name],0))</f>
        <v>0</v>
      </c>
      <c r="S86" s="59"/>
      <c r="T86" s="65"/>
      <c r="V86" s="14" t="str">
        <f>SUM(C5:C90,L4:L92,U5:U73)&amp; " MAYBE"</f>
        <v>0 MAYBE</v>
      </c>
      <c r="W86" s="84"/>
      <c r="X86" s="84"/>
      <c r="Y86" s="84"/>
      <c r="Z86" s="84"/>
      <c r="AA86" s="68"/>
    </row>
    <row r="87" spans="2:27" ht="18" customHeight="1">
      <c r="B87" s="69"/>
      <c r="C87" s="67"/>
      <c r="D87" s="67"/>
      <c r="E87" s="10" t="str">
        <f>INDEX(Table1[Weight],MATCH('Matrix Summary'!G87,Table1[feature.name],0))</f>
        <v>0.5 points</v>
      </c>
      <c r="F87" s="10" t="str">
        <f>IF(INDEX(Table1[extra core points],MATCH('Matrix Summary'!G87,Table1[feature.name],0))=1,"Y","")</f>
        <v>Y</v>
      </c>
      <c r="G87" s="9" t="s">
        <v>56</v>
      </c>
      <c r="H87" s="9" t="str">
        <f>INDEX(Table1[part_name],MATCH('Matrix Summary'!G87,Table1[feature.name],0))</f>
        <v>Enhance Color Rendering Quality</v>
      </c>
      <c r="I87" s="11">
        <f>INDEX(Table1[min_points (0=no minimum stated)],MATCH('Matrix Summary'!G87,Table1[feature.name],0))</f>
        <v>0</v>
      </c>
      <c r="J87" s="30"/>
      <c r="K87" s="40"/>
      <c r="L87" s="37"/>
      <c r="M87" s="37"/>
      <c r="N87" s="10" t="str">
        <f>INDEX(Table1[Weight],MATCH('Matrix Summary'!P87,Table1[feature.name],0))</f>
        <v>2 points</v>
      </c>
      <c r="O87" s="10" t="str">
        <f>IF(INDEX(Table1[extra core points],MATCH('Matrix Summary'!P87,Table1[feature.name],0))=1,"Y","")</f>
        <v/>
      </c>
      <c r="P87" s="9" t="s">
        <v>535</v>
      </c>
      <c r="Q87" s="9" t="str">
        <f>INDEX(Table1[part_name],MATCH('Matrix Summary'!P87,Table1[feature.name],0))</f>
        <v>Implement a Waste Management Plan</v>
      </c>
      <c r="R87" s="11">
        <f>INDEX(Table1[min_points (0=no minimum stated)],MATCH('Matrix Summary'!P87,Table1[feature.name],0))</f>
        <v>0</v>
      </c>
      <c r="S87" s="59"/>
      <c r="T87" s="65"/>
      <c r="V87" s="14" t="str">
        <f>SUM(D6:D30,D35:D51,M6:M27,D56:D74,D79:D90,M32:M46,M51:M64,M69:M92,V6:V25,V29:V77) &amp; " NO"</f>
        <v>0 NO</v>
      </c>
      <c r="W87" s="84"/>
      <c r="X87" s="84"/>
      <c r="Y87" s="14"/>
      <c r="Z87" s="84"/>
      <c r="AA87" s="68"/>
    </row>
    <row r="88" spans="2:27" ht="18" customHeight="1">
      <c r="B88" s="69"/>
      <c r="C88" s="67"/>
      <c r="D88" s="67"/>
      <c r="E88" s="10" t="str">
        <f>INDEX(Table1[Weight],MATCH('Matrix Summary'!G88,Table1[feature.name],0))</f>
        <v>1 point</v>
      </c>
      <c r="F88" s="10" t="str">
        <f>IF(INDEX(Table1[extra core points],MATCH('Matrix Summary'!G88,Table1[feature.name],0))=1,"Y","")</f>
        <v>Y</v>
      </c>
      <c r="G88" s="9" t="s">
        <v>62</v>
      </c>
      <c r="H88" s="9" t="str">
        <f>INDEX(Table1[part_name],MATCH('Matrix Summary'!G88,Table1[feature.name],0))</f>
        <v>Manage Flicker</v>
      </c>
      <c r="I88" s="11">
        <f>INDEX(Table1[min_points (0=no minimum stated)],MATCH('Matrix Summary'!G88,Table1[feature.name],0))</f>
        <v>0</v>
      </c>
      <c r="J88" s="30"/>
      <c r="K88" s="40"/>
      <c r="L88" s="37"/>
      <c r="M88" s="37"/>
      <c r="N88" s="10" t="str">
        <f>INDEX(Table1[Weight],MATCH('Matrix Summary'!P88,Table1[feature.name],0))</f>
        <v>2 points</v>
      </c>
      <c r="O88" s="10" t="str">
        <f>IF(INDEX(Table1[extra core points],MATCH('Matrix Summary'!P88,Table1[feature.name],0))=1,"Y","")</f>
        <v/>
      </c>
      <c r="P88" s="9" t="s">
        <v>536</v>
      </c>
      <c r="Q88" s="9" t="str">
        <f>INDEX(Table1[part_name],MATCH('Matrix Summary'!P88,Table1[feature.name],0))</f>
        <v>Manage Pests</v>
      </c>
      <c r="R88" s="11">
        <f>INDEX(Table1[min_points (0=no minimum stated)],MATCH('Matrix Summary'!P88,Table1[feature.name],0))</f>
        <v>0</v>
      </c>
      <c r="S88" s="59"/>
      <c r="T88" s="65"/>
      <c r="V88" s="16"/>
      <c r="W88" s="15"/>
      <c r="X88" s="15"/>
      <c r="Y88" s="15"/>
      <c r="Z88" s="84"/>
      <c r="AA88" s="68"/>
    </row>
    <row r="89" spans="2:27" ht="19">
      <c r="B89" s="69"/>
      <c r="C89" s="67"/>
      <c r="D89" s="67"/>
      <c r="E89" s="10" t="str">
        <f>INDEX(Table1[Weight],MATCH('Matrix Summary'!G89,Table1[feature.name],0))</f>
        <v>1 point</v>
      </c>
      <c r="F89" s="10" t="str">
        <f>IF(INDEX(Table1[extra core points],MATCH('Matrix Summary'!G89,Table1[feature.name],0))=1,"Y","")</f>
        <v>Y</v>
      </c>
      <c r="G89" s="9" t="s">
        <v>68</v>
      </c>
      <c r="H89" s="9" t="str">
        <f>INDEX(Table1[part_name],MATCH('Matrix Summary'!G89,Table1[feature.name],0))</f>
        <v>Enhance Occupant Controllability</v>
      </c>
      <c r="I89" s="11">
        <f>INDEX(Table1[min_points (0=no minimum stated)],MATCH('Matrix Summary'!G89,Table1[feature.name],0))</f>
        <v>1</v>
      </c>
      <c r="J89" s="30"/>
      <c r="K89" s="40"/>
      <c r="L89" s="37"/>
      <c r="M89" s="37"/>
      <c r="N89" s="10" t="str">
        <f>INDEX(Table1[Weight],MATCH('Matrix Summary'!P89,Table1[feature.name],0))</f>
        <v>0.5 points</v>
      </c>
      <c r="O89" s="10" t="str">
        <f>IF(INDEX(Table1[extra core points],MATCH('Matrix Summary'!P89,Table1[feature.name],0))=1,"Y","")</f>
        <v>Y</v>
      </c>
      <c r="P89" s="9" t="s">
        <v>537</v>
      </c>
      <c r="Q89" s="9" t="str">
        <f>INDEX(Table1[part_name],MATCH('Matrix Summary'!P89,Table1[feature.name],0))</f>
        <v>Improve Cleaning Practices</v>
      </c>
      <c r="R89" s="11">
        <f>INDEX(Table1[min_points (0=no minimum stated)],MATCH('Matrix Summary'!P89,Table1[feature.name],0))</f>
        <v>0</v>
      </c>
      <c r="S89" s="59"/>
      <c r="T89" s="65"/>
      <c r="V89" s="17" t="s">
        <v>515</v>
      </c>
      <c r="W89" s="84"/>
      <c r="X89" s="85"/>
      <c r="Y89" s="85"/>
      <c r="Z89" s="84"/>
      <c r="AA89" s="70"/>
    </row>
    <row r="90" spans="2:27" ht="18" customHeight="1">
      <c r="B90" s="69"/>
      <c r="C90" s="67"/>
      <c r="D90" s="67"/>
      <c r="E90" s="10" t="str">
        <f>INDEX(Table1[Weight],MATCH('Matrix Summary'!G90,Table1[feature.name],0))</f>
        <v>0.5 points</v>
      </c>
      <c r="F90" s="10" t="str">
        <f>IF(INDEX(Table1[extra core points],MATCH('Matrix Summary'!G90,Table1[feature.name],0))=1,"Y","")</f>
        <v>Y</v>
      </c>
      <c r="G90" s="9" t="s">
        <v>74</v>
      </c>
      <c r="H90" s="9" t="str">
        <f>INDEX(Table1[part_name],MATCH('Matrix Summary'!G90,Table1[feature.name],0))</f>
        <v>Provide Supplemental Lighting</v>
      </c>
      <c r="I90" s="11">
        <f>INDEX(Table1[min_points (0=no minimum stated)],MATCH('Matrix Summary'!G90,Table1[feature.name],0))</f>
        <v>0</v>
      </c>
      <c r="K90" s="40"/>
      <c r="L90" s="37"/>
      <c r="M90" s="37"/>
      <c r="N90" s="10" t="str">
        <f>INDEX(Table1[Weight],MATCH('Matrix Summary'!P90,Table1[feature.name],0))</f>
        <v>0.5 points</v>
      </c>
      <c r="O90" s="10" t="str">
        <f>IF(INDEX(Table1[extra core points],MATCH('Matrix Summary'!P90,Table1[feature.name],0))=1,"Y","")</f>
        <v>Y</v>
      </c>
      <c r="P90" s="9" t="s">
        <v>538</v>
      </c>
      <c r="Q90" s="9" t="str">
        <f>INDEX(Table1[part_name],MATCH('Matrix Summary'!P90,Table1[feature.name],0))</f>
        <v>Select Preferred Cleaning Products</v>
      </c>
      <c r="R90" s="11">
        <f>INDEX(Table1[min_points (0=no minimum stated)],MATCH('Matrix Summary'!P90,Table1[feature.name],0))</f>
        <v>0</v>
      </c>
      <c r="V90" s="84" t="s">
        <v>514</v>
      </c>
      <c r="W90" s="84"/>
      <c r="X90" s="18"/>
      <c r="Y90" s="19"/>
      <c r="Z90" s="84"/>
      <c r="AA90" s="70"/>
    </row>
    <row r="91" spans="2:27" ht="18" customHeight="1">
      <c r="B91" s="109"/>
      <c r="K91" s="40"/>
      <c r="L91" s="37"/>
      <c r="M91" s="37"/>
      <c r="N91" s="10" t="str">
        <f>INDEX(Table1[Weight],MATCH('Matrix Summary'!P91,Table1[feature.name],0))</f>
        <v>1 point</v>
      </c>
      <c r="O91" s="10" t="str">
        <f>IF(INDEX(Table1[extra core points],MATCH('Matrix Summary'!P91,Table1[feature.name],0))=1,"Y","")</f>
        <v/>
      </c>
      <c r="P91" s="9" t="s">
        <v>539</v>
      </c>
      <c r="Q91" s="9" t="str">
        <f>INDEX(Table1[part_name],MATCH('Matrix Summary'!P91,Table1[feature.name],0))</f>
        <v>Reduce Respiratory Particle Exposure</v>
      </c>
      <c r="R91" s="11">
        <f>INDEX(Table1[min_points (0=no minimum stated)],MATCH('Matrix Summary'!P91,Table1[feature.name],0))</f>
        <v>0</v>
      </c>
      <c r="V91" s="84"/>
      <c r="W91" s="84"/>
      <c r="X91" s="15"/>
      <c r="Y91" s="15"/>
      <c r="Z91" s="84"/>
      <c r="AA91" s="68"/>
    </row>
    <row r="92" spans="2:27" ht="18" customHeight="1">
      <c r="B92" s="46"/>
      <c r="K92" s="40"/>
      <c r="L92" s="37"/>
      <c r="M92" s="37"/>
      <c r="N92" s="10" t="str">
        <f>INDEX(Table1[Weight],MATCH('Matrix Summary'!P92,Table1[feature.name],0))</f>
        <v>1 point</v>
      </c>
      <c r="O92" s="10" t="str">
        <f>IF(INDEX(Table1[extra core points],MATCH('Matrix Summary'!P92,Table1[feature.name],0))=1,"Y","")</f>
        <v/>
      </c>
      <c r="P92" s="9" t="s">
        <v>540</v>
      </c>
      <c r="Q92" s="9" t="str">
        <f>INDEX(Table1[part_name],MATCH('Matrix Summary'!P92,Table1[feature.name],0))</f>
        <v>Address Surface Hand Touch</v>
      </c>
      <c r="R92" s="11">
        <f>INDEX(Table1[min_points (0=no minimum stated)],MATCH('Matrix Summary'!P92,Table1[feature.name],0))</f>
        <v>0</v>
      </c>
      <c r="V92" s="84" t="s">
        <v>544</v>
      </c>
      <c r="W92" s="84"/>
      <c r="X92" s="15"/>
      <c r="Y92" s="20" t="s">
        <v>1083</v>
      </c>
      <c r="Z92" s="84"/>
      <c r="AA92" s="68"/>
    </row>
    <row r="93" spans="2:27" ht="19">
      <c r="B93" s="46"/>
      <c r="V93" s="84" t="s">
        <v>543</v>
      </c>
      <c r="W93" s="84"/>
      <c r="X93" s="15"/>
      <c r="Y93" s="20" t="s">
        <v>1385</v>
      </c>
      <c r="Z93" s="84"/>
      <c r="AA93" s="68"/>
    </row>
    <row r="94" spans="2:27" ht="19">
      <c r="B94" s="46"/>
      <c r="V94" s="15"/>
      <c r="W94" s="84"/>
      <c r="X94" s="15"/>
      <c r="Y94" s="20"/>
      <c r="Z94" s="84"/>
      <c r="AA94" s="68"/>
    </row>
    <row r="95" spans="2:27" ht="19">
      <c r="B95" s="46"/>
      <c r="V95" s="21" t="s">
        <v>541</v>
      </c>
      <c r="W95" s="84"/>
      <c r="X95" s="15"/>
      <c r="Y95" s="20">
        <f>MIN(SUM(B5:C90,K4:L92,T5:U73),100)</f>
        <v>0</v>
      </c>
      <c r="Z95" s="84"/>
      <c r="AA95" s="68"/>
    </row>
    <row r="96" spans="2:27" ht="19">
      <c r="B96" s="46"/>
      <c r="V96" s="21" t="s">
        <v>542</v>
      </c>
      <c r="W96" s="84"/>
      <c r="X96" s="15"/>
      <c r="Y96" s="20" t="str">
        <f>IF(SUM(COUNTIF(B5:B90,"Y")+COUNTIF(K4:K92,"Y")+COUNTIF(T5:T73,"Y"))-11=48,VLOOKUP(Y95,Table5[],2),"Preconditions not met")</f>
        <v>Not Certified</v>
      </c>
      <c r="Z96" s="84"/>
      <c r="AA96" s="68"/>
    </row>
    <row r="97" spans="2:27" ht="15">
      <c r="B97" s="71"/>
      <c r="C97" s="72"/>
      <c r="D97" s="72"/>
      <c r="E97" s="72"/>
      <c r="F97" s="72"/>
      <c r="G97" s="72"/>
      <c r="H97" s="72"/>
      <c r="I97" s="72"/>
      <c r="J97" s="72"/>
      <c r="K97" s="73"/>
      <c r="L97" s="74"/>
      <c r="M97" s="74"/>
      <c r="N97" s="75"/>
      <c r="O97" s="75"/>
      <c r="P97" s="76"/>
      <c r="Q97" s="76"/>
      <c r="R97" s="24"/>
      <c r="S97" s="77"/>
      <c r="T97" s="78"/>
      <c r="U97" s="79"/>
      <c r="V97" s="91" t="s">
        <v>1067</v>
      </c>
      <c r="W97" s="80"/>
      <c r="X97" s="80"/>
      <c r="Y97" s="80"/>
      <c r="Z97" s="80"/>
      <c r="AA97" s="81"/>
    </row>
  </sheetData>
  <mergeCells count="1">
    <mergeCell ref="B2:AA2"/>
  </mergeCells>
  <phoneticPr fontId="39" type="noConversion"/>
  <conditionalFormatting sqref="N6:O22 N7:N27 N33:N47 N97:O97">
    <cfRule type="expression" dxfId="30" priority="38">
      <formula>R6&gt;0</formula>
    </cfRule>
  </conditionalFormatting>
  <conditionalFormatting sqref="E6:F30">
    <cfRule type="expression" dxfId="29" priority="37">
      <formula>I6&gt;0</formula>
    </cfRule>
  </conditionalFormatting>
  <conditionalFormatting sqref="N70:N92">
    <cfRule type="expression" dxfId="28" priority="32">
      <formula>R70&gt;0</formula>
    </cfRule>
  </conditionalFormatting>
  <conditionalFormatting sqref="O52:O63">
    <cfRule type="expression" dxfId="27" priority="26">
      <formula>S50&gt;0</formula>
    </cfRule>
  </conditionalFormatting>
  <conditionalFormatting sqref="O33:O47">
    <cfRule type="expression" dxfId="26" priority="24">
      <formula>S32&gt;0</formula>
    </cfRule>
  </conditionalFormatting>
  <conditionalFormatting sqref="E79:E90">
    <cfRule type="expression" dxfId="25" priority="17">
      <formula>I79&gt;0</formula>
    </cfRule>
  </conditionalFormatting>
  <conditionalFormatting sqref="E35:E51">
    <cfRule type="expression" dxfId="24" priority="20">
      <formula>I35&gt;0</formula>
    </cfRule>
  </conditionalFormatting>
  <conditionalFormatting sqref="E56:F74">
    <cfRule type="expression" dxfId="23" priority="19">
      <formula>I56&gt;0</formula>
    </cfRule>
  </conditionalFormatting>
  <conditionalFormatting sqref="F35:F51">
    <cfRule type="expression" dxfId="22" priority="16">
      <formula>J35&gt;0</formula>
    </cfRule>
  </conditionalFormatting>
  <conditionalFormatting sqref="F79:F90">
    <cfRule type="expression" dxfId="21" priority="15">
      <formula>J79&gt;0</formula>
    </cfRule>
  </conditionalFormatting>
  <conditionalFormatting sqref="O23:O27 O47">
    <cfRule type="expression" dxfId="20" priority="39">
      <formula>S24&gt;0</formula>
    </cfRule>
  </conditionalFormatting>
  <conditionalFormatting sqref="N32:N46">
    <cfRule type="expression" dxfId="19" priority="12">
      <formula>R32&gt;0</formula>
    </cfRule>
  </conditionalFormatting>
  <conditionalFormatting sqref="O32:O46">
    <cfRule type="expression" dxfId="18" priority="13">
      <formula>S33&gt;0</formula>
    </cfRule>
  </conditionalFormatting>
  <conditionalFormatting sqref="O70:O92">
    <cfRule type="expression" dxfId="17" priority="42">
      <formula>S67&gt;0</formula>
    </cfRule>
  </conditionalFormatting>
  <conditionalFormatting sqref="N51:N64">
    <cfRule type="expression" dxfId="16" priority="11">
      <formula>R51&gt;0</formula>
    </cfRule>
  </conditionalFormatting>
  <conditionalFormatting sqref="O51:O64">
    <cfRule type="expression" dxfId="15" priority="10">
      <formula>S50&gt;0</formula>
    </cfRule>
  </conditionalFormatting>
  <conditionalFormatting sqref="N51:N64">
    <cfRule type="expression" dxfId="14" priority="8">
      <formula>R51&gt;0</formula>
    </cfRule>
  </conditionalFormatting>
  <conditionalFormatting sqref="O51:O64">
    <cfRule type="expression" dxfId="13" priority="9">
      <formula>S52&gt;0</formula>
    </cfRule>
  </conditionalFormatting>
  <conditionalFormatting sqref="N69:N92">
    <cfRule type="expression" dxfId="12" priority="7">
      <formula>R69&gt;0</formula>
    </cfRule>
  </conditionalFormatting>
  <conditionalFormatting sqref="N69:N92">
    <cfRule type="expression" dxfId="11" priority="6">
      <formula>R69&gt;0</formula>
    </cfRule>
  </conditionalFormatting>
  <conditionalFormatting sqref="O69:O92">
    <cfRule type="expression" dxfId="10" priority="5">
      <formula>S68&gt;0</formula>
    </cfRule>
  </conditionalFormatting>
  <conditionalFormatting sqref="O69:O92">
    <cfRule type="expression" dxfId="9" priority="4">
      <formula>S70&gt;0</formula>
    </cfRule>
  </conditionalFormatting>
  <conditionalFormatting sqref="W6:X25">
    <cfRule type="expression" dxfId="8" priority="3">
      <formula>AA6&gt;0</formula>
    </cfRule>
  </conditionalFormatting>
  <conditionalFormatting sqref="W29:X64">
    <cfRule type="expression" dxfId="7" priority="2">
      <formula>AA29&gt;0</formula>
    </cfRule>
  </conditionalFormatting>
  <conditionalFormatting sqref="W69:X77">
    <cfRule type="expression" dxfId="6" priority="1">
      <formula>AA69&gt;0</formula>
    </cfRule>
  </conditionalFormatting>
  <printOptions horizontalCentered="1" verticalCentered="1"/>
  <pageMargins left="0" right="0" top="0" bottom="0" header="0" footer="0"/>
  <pageSetup scale="38"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604AB-56CE-8348-8308-BBF5CB31801C}">
  <dimension ref="A1:J324"/>
  <sheetViews>
    <sheetView topLeftCell="A8" workbookViewId="0">
      <selection activeCell="E2" sqref="E2"/>
    </sheetView>
  </sheetViews>
  <sheetFormatPr baseColWidth="10" defaultColWidth="8.83203125" defaultRowHeight="16"/>
  <cols>
    <col min="1" max="1" width="10.83203125" style="114" customWidth="1"/>
    <col min="2" max="2" width="24.5" style="114" customWidth="1"/>
    <col min="3" max="3" width="60.83203125" style="114" customWidth="1"/>
    <col min="4" max="4" width="20.1640625" style="114" customWidth="1"/>
    <col min="5" max="5" width="99.33203125" style="105" customWidth="1"/>
    <col min="6" max="6" width="33.83203125" style="105" customWidth="1"/>
    <col min="7" max="7" width="43.33203125" style="114" customWidth="1"/>
    <col min="8" max="8" width="32.33203125" style="114" customWidth="1"/>
    <col min="9" max="9" width="52.83203125" style="105" customWidth="1"/>
    <col min="10" max="10" width="10.83203125" style="104" customWidth="1"/>
    <col min="11" max="16384" width="8.83203125" style="103"/>
  </cols>
  <sheetData>
    <row r="1" spans="1:9" s="106" customFormat="1" ht="17">
      <c r="A1" s="108" t="s">
        <v>5</v>
      </c>
      <c r="B1" s="108" t="s">
        <v>547</v>
      </c>
      <c r="C1" s="108" t="s">
        <v>548</v>
      </c>
      <c r="D1" s="108" t="s">
        <v>549</v>
      </c>
      <c r="E1" s="108" t="s">
        <v>550</v>
      </c>
      <c r="F1" s="107" t="s">
        <v>1289</v>
      </c>
      <c r="G1" s="108" t="s">
        <v>551</v>
      </c>
      <c r="H1" s="108" t="s">
        <v>552</v>
      </c>
      <c r="I1" s="107" t="s">
        <v>553</v>
      </c>
    </row>
    <row r="2" spans="1:9" ht="75">
      <c r="A2" s="146" t="s">
        <v>346</v>
      </c>
      <c r="B2" s="146" t="s">
        <v>554</v>
      </c>
      <c r="C2" s="146" t="s">
        <v>555</v>
      </c>
      <c r="D2" s="114" t="s">
        <v>1387</v>
      </c>
      <c r="E2" s="105" t="s">
        <v>1386</v>
      </c>
      <c r="G2" s="114" t="s">
        <v>556</v>
      </c>
      <c r="I2" s="105" t="s">
        <v>557</v>
      </c>
    </row>
    <row r="3" spans="1:9" ht="90">
      <c r="A3" s="146"/>
      <c r="B3" s="146"/>
      <c r="C3" s="146"/>
      <c r="D3" s="114" t="s">
        <v>1387</v>
      </c>
      <c r="E3" s="105" t="s">
        <v>1332</v>
      </c>
      <c r="F3" s="105" t="s">
        <v>1333</v>
      </c>
      <c r="G3" s="114" t="s">
        <v>558</v>
      </c>
      <c r="H3" s="114" t="s">
        <v>556</v>
      </c>
    </row>
    <row r="4" spans="1:9" ht="90">
      <c r="A4" s="146"/>
      <c r="B4" s="146"/>
      <c r="C4" s="146"/>
      <c r="D4" s="114" t="s">
        <v>1387</v>
      </c>
      <c r="E4" s="105" t="s">
        <v>1334</v>
      </c>
      <c r="F4" s="105" t="s">
        <v>581</v>
      </c>
      <c r="G4" s="114" t="s">
        <v>558</v>
      </c>
      <c r="H4" s="114" t="s">
        <v>556</v>
      </c>
    </row>
    <row r="5" spans="1:9" ht="60">
      <c r="A5" s="146"/>
      <c r="B5" s="146"/>
      <c r="C5" s="146"/>
      <c r="D5" s="114" t="s">
        <v>1388</v>
      </c>
      <c r="E5" s="105" t="s">
        <v>559</v>
      </c>
      <c r="G5" s="114" t="s">
        <v>556</v>
      </c>
    </row>
    <row r="6" spans="1:9" ht="180">
      <c r="A6" s="146"/>
      <c r="B6" s="146"/>
      <c r="C6" s="146"/>
      <c r="D6" s="114" t="s">
        <v>1388</v>
      </c>
      <c r="E6" s="105" t="s">
        <v>1335</v>
      </c>
      <c r="F6" s="105" t="s">
        <v>1336</v>
      </c>
      <c r="G6" s="114" t="s">
        <v>558</v>
      </c>
      <c r="H6" s="114" t="s">
        <v>556</v>
      </c>
    </row>
    <row r="7" spans="1:9" ht="90">
      <c r="A7" s="146"/>
      <c r="B7" s="146"/>
      <c r="C7" s="146" t="s">
        <v>560</v>
      </c>
      <c r="D7" s="114" t="s">
        <v>1389</v>
      </c>
      <c r="E7" s="105" t="s">
        <v>561</v>
      </c>
      <c r="G7" s="114" t="s">
        <v>556</v>
      </c>
      <c r="I7" s="105" t="s">
        <v>557</v>
      </c>
    </row>
    <row r="8" spans="1:9" ht="135">
      <c r="A8" s="146"/>
      <c r="B8" s="146"/>
      <c r="C8" s="146"/>
      <c r="D8" s="114" t="s">
        <v>1389</v>
      </c>
      <c r="E8" s="105" t="s">
        <v>1288</v>
      </c>
      <c r="F8" s="105" t="s">
        <v>562</v>
      </c>
      <c r="G8" s="114" t="s">
        <v>558</v>
      </c>
    </row>
    <row r="9" spans="1:9" ht="60">
      <c r="A9" s="146"/>
      <c r="B9" s="146"/>
      <c r="C9" s="146" t="s">
        <v>563</v>
      </c>
      <c r="D9" s="114" t="s">
        <v>1387</v>
      </c>
      <c r="E9" s="105" t="s">
        <v>1287</v>
      </c>
      <c r="G9" s="114" t="s">
        <v>556</v>
      </c>
      <c r="I9" s="105" t="s">
        <v>557</v>
      </c>
    </row>
    <row r="10" spans="1:9" ht="60">
      <c r="A10" s="146"/>
      <c r="B10" s="146"/>
      <c r="C10" s="146"/>
      <c r="D10" s="114" t="s">
        <v>1388</v>
      </c>
      <c r="E10" s="105" t="s">
        <v>1286</v>
      </c>
      <c r="G10" s="114" t="s">
        <v>556</v>
      </c>
    </row>
    <row r="11" spans="1:9" ht="75">
      <c r="A11" s="146"/>
      <c r="B11" s="146"/>
      <c r="C11" s="146" t="s">
        <v>564</v>
      </c>
      <c r="D11" s="114" t="s">
        <v>1389</v>
      </c>
      <c r="E11" s="105" t="s">
        <v>1285</v>
      </c>
      <c r="G11" s="114" t="s">
        <v>558</v>
      </c>
      <c r="I11" s="105" t="s">
        <v>557</v>
      </c>
    </row>
    <row r="12" spans="1:9" ht="60">
      <c r="A12" s="146"/>
      <c r="B12" s="146"/>
      <c r="C12" s="146"/>
      <c r="D12" s="114" t="s">
        <v>1389</v>
      </c>
      <c r="E12" s="105" t="s">
        <v>1284</v>
      </c>
      <c r="G12" s="114" t="s">
        <v>566</v>
      </c>
    </row>
    <row r="13" spans="1:9" ht="255">
      <c r="A13" s="146"/>
      <c r="B13" s="146"/>
      <c r="C13" s="114" t="s">
        <v>1337</v>
      </c>
      <c r="D13" s="114" t="s">
        <v>1390</v>
      </c>
      <c r="E13" s="105" t="s">
        <v>1338</v>
      </c>
      <c r="F13" s="105" t="s">
        <v>1109</v>
      </c>
      <c r="G13" s="114" t="s">
        <v>567</v>
      </c>
      <c r="I13" s="105" t="s">
        <v>568</v>
      </c>
    </row>
    <row r="14" spans="1:9" ht="45">
      <c r="A14" s="146" t="s">
        <v>346</v>
      </c>
      <c r="B14" s="146" t="s">
        <v>569</v>
      </c>
      <c r="C14" s="114" t="s">
        <v>570</v>
      </c>
      <c r="D14" s="114" t="s">
        <v>1389</v>
      </c>
      <c r="E14" s="105" t="s">
        <v>571</v>
      </c>
      <c r="G14" s="114" t="s">
        <v>572</v>
      </c>
      <c r="I14" s="105" t="s">
        <v>573</v>
      </c>
    </row>
    <row r="15" spans="1:9" ht="135">
      <c r="A15" s="146"/>
      <c r="B15" s="146"/>
      <c r="C15" s="146" t="s">
        <v>574</v>
      </c>
      <c r="D15" s="114" t="s">
        <v>1389</v>
      </c>
      <c r="E15" s="105" t="s">
        <v>1339</v>
      </c>
      <c r="G15" s="114" t="s">
        <v>575</v>
      </c>
      <c r="H15" s="114" t="s">
        <v>565</v>
      </c>
      <c r="I15" s="105" t="s">
        <v>573</v>
      </c>
    </row>
    <row r="16" spans="1:9" ht="75">
      <c r="A16" s="146"/>
      <c r="B16" s="146"/>
      <c r="C16" s="146"/>
      <c r="D16" s="114" t="s">
        <v>1389</v>
      </c>
      <c r="E16" s="105" t="s">
        <v>1283</v>
      </c>
      <c r="G16" s="114" t="s">
        <v>565</v>
      </c>
    </row>
    <row r="17" spans="1:9" ht="195">
      <c r="A17" s="146" t="s">
        <v>346</v>
      </c>
      <c r="B17" s="146" t="s">
        <v>576</v>
      </c>
      <c r="C17" s="146" t="s">
        <v>577</v>
      </c>
      <c r="D17" s="114" t="s">
        <v>1389</v>
      </c>
      <c r="E17" s="105" t="s">
        <v>1091</v>
      </c>
      <c r="G17" s="114" t="s">
        <v>566</v>
      </c>
      <c r="I17" s="105" t="s">
        <v>578</v>
      </c>
    </row>
    <row r="18" spans="1:9" ht="225">
      <c r="A18" s="146"/>
      <c r="B18" s="146"/>
      <c r="C18" s="146"/>
      <c r="D18" s="114" t="s">
        <v>1389</v>
      </c>
      <c r="E18" s="105" t="s">
        <v>579</v>
      </c>
      <c r="G18" s="114" t="s">
        <v>558</v>
      </c>
      <c r="H18" s="114" t="s">
        <v>566</v>
      </c>
    </row>
    <row r="19" spans="1:9" ht="225">
      <c r="A19" s="146"/>
      <c r="B19" s="146"/>
      <c r="C19" s="146"/>
      <c r="D19" s="114" t="s">
        <v>1389</v>
      </c>
      <c r="E19" s="105" t="s">
        <v>580</v>
      </c>
      <c r="F19" s="105" t="s">
        <v>581</v>
      </c>
      <c r="G19" s="114" t="s">
        <v>558</v>
      </c>
      <c r="H19" s="114" t="s">
        <v>566</v>
      </c>
    </row>
    <row r="20" spans="1:9" ht="225">
      <c r="A20" s="114" t="s">
        <v>346</v>
      </c>
      <c r="B20" s="114" t="s">
        <v>582</v>
      </c>
      <c r="C20" s="114" t="s">
        <v>583</v>
      </c>
      <c r="D20" s="114" t="s">
        <v>1389</v>
      </c>
      <c r="E20" s="105" t="s">
        <v>584</v>
      </c>
      <c r="G20" s="114" t="s">
        <v>585</v>
      </c>
      <c r="I20" s="105" t="s">
        <v>586</v>
      </c>
    </row>
    <row r="21" spans="1:9" ht="90">
      <c r="A21" s="146" t="s">
        <v>587</v>
      </c>
      <c r="B21" s="146" t="s">
        <v>588</v>
      </c>
      <c r="C21" s="114" t="s">
        <v>589</v>
      </c>
      <c r="D21" s="114" t="s">
        <v>1389</v>
      </c>
      <c r="E21" s="105" t="s">
        <v>1282</v>
      </c>
      <c r="G21" s="114" t="s">
        <v>556</v>
      </c>
      <c r="I21" s="105" t="s">
        <v>590</v>
      </c>
    </row>
    <row r="22" spans="1:9" ht="135">
      <c r="A22" s="146"/>
      <c r="B22" s="146"/>
      <c r="C22" s="114" t="s">
        <v>591</v>
      </c>
      <c r="D22" s="114" t="s">
        <v>1389</v>
      </c>
      <c r="E22" s="105" t="s">
        <v>592</v>
      </c>
      <c r="G22" s="114" t="s">
        <v>556</v>
      </c>
      <c r="I22" s="105" t="s">
        <v>590</v>
      </c>
    </row>
    <row r="23" spans="1:9" ht="60">
      <c r="A23" s="146"/>
      <c r="B23" s="146"/>
      <c r="C23" s="114" t="s">
        <v>593</v>
      </c>
      <c r="D23" s="114" t="s">
        <v>1389</v>
      </c>
      <c r="E23" s="105" t="s">
        <v>594</v>
      </c>
      <c r="G23" s="114" t="s">
        <v>556</v>
      </c>
      <c r="I23" s="105" t="s">
        <v>590</v>
      </c>
    </row>
    <row r="24" spans="1:9" ht="105">
      <c r="A24" s="146" t="s">
        <v>587</v>
      </c>
      <c r="B24" s="146" t="s">
        <v>595</v>
      </c>
      <c r="C24" s="146" t="s">
        <v>596</v>
      </c>
      <c r="D24" s="114" t="s">
        <v>1389</v>
      </c>
      <c r="E24" s="105" t="s">
        <v>1281</v>
      </c>
      <c r="G24" s="114" t="s">
        <v>566</v>
      </c>
      <c r="I24" s="105" t="s">
        <v>597</v>
      </c>
    </row>
    <row r="25" spans="1:9" ht="180">
      <c r="A25" s="146"/>
      <c r="B25" s="146"/>
      <c r="C25" s="146"/>
      <c r="D25" s="114" t="s">
        <v>1389</v>
      </c>
      <c r="E25" s="105" t="s">
        <v>1280</v>
      </c>
      <c r="G25" s="114" t="s">
        <v>566</v>
      </c>
    </row>
    <row r="26" spans="1:9" ht="120">
      <c r="A26" s="146"/>
      <c r="B26" s="146"/>
      <c r="C26" s="146"/>
      <c r="D26" s="114" t="s">
        <v>1389</v>
      </c>
      <c r="E26" s="105" t="s">
        <v>1279</v>
      </c>
      <c r="G26" s="114" t="s">
        <v>558</v>
      </c>
    </row>
    <row r="27" spans="1:9" ht="105">
      <c r="A27" s="146"/>
      <c r="B27" s="146"/>
      <c r="C27" s="146" t="s">
        <v>598</v>
      </c>
      <c r="D27" s="114" t="s">
        <v>1389</v>
      </c>
      <c r="E27" s="105" t="s">
        <v>599</v>
      </c>
      <c r="G27" s="114" t="s">
        <v>566</v>
      </c>
      <c r="I27" s="105" t="s">
        <v>573</v>
      </c>
    </row>
    <row r="28" spans="1:9" ht="75">
      <c r="A28" s="146"/>
      <c r="B28" s="146"/>
      <c r="C28" s="146"/>
      <c r="D28" s="114" t="s">
        <v>1389</v>
      </c>
      <c r="E28" s="105" t="s">
        <v>1278</v>
      </c>
      <c r="G28" s="114" t="s">
        <v>566</v>
      </c>
    </row>
    <row r="29" spans="1:9" ht="105">
      <c r="A29" s="146" t="s">
        <v>587</v>
      </c>
      <c r="B29" s="146" t="s">
        <v>600</v>
      </c>
      <c r="C29" s="114" t="s">
        <v>601</v>
      </c>
      <c r="D29" s="114" t="s">
        <v>1389</v>
      </c>
      <c r="E29" s="105" t="s">
        <v>1340</v>
      </c>
      <c r="F29" s="105" t="s">
        <v>1341</v>
      </c>
      <c r="G29" s="114" t="s">
        <v>575</v>
      </c>
      <c r="H29" s="114" t="s">
        <v>602</v>
      </c>
      <c r="I29" s="105" t="s">
        <v>603</v>
      </c>
    </row>
    <row r="30" spans="1:9" ht="90">
      <c r="A30" s="146"/>
      <c r="B30" s="146"/>
      <c r="C30" s="146" t="s">
        <v>604</v>
      </c>
      <c r="D30" s="114" t="s">
        <v>1389</v>
      </c>
      <c r="E30" s="105" t="s">
        <v>1277</v>
      </c>
      <c r="G30" s="114" t="s">
        <v>605</v>
      </c>
      <c r="I30" s="105" t="s">
        <v>573</v>
      </c>
    </row>
    <row r="31" spans="1:9" ht="105">
      <c r="A31" s="146"/>
      <c r="B31" s="146"/>
      <c r="C31" s="146"/>
      <c r="D31" s="114" t="s">
        <v>1389</v>
      </c>
      <c r="E31" s="105" t="s">
        <v>1276</v>
      </c>
      <c r="G31" s="114" t="s">
        <v>575</v>
      </c>
      <c r="H31" s="114" t="s">
        <v>566</v>
      </c>
    </row>
    <row r="32" spans="1:9" ht="255">
      <c r="A32" s="146" t="s">
        <v>587</v>
      </c>
      <c r="B32" s="146" t="s">
        <v>606</v>
      </c>
      <c r="C32" s="146" t="s">
        <v>607</v>
      </c>
      <c r="D32" s="114" t="s">
        <v>1389</v>
      </c>
      <c r="E32" s="105" t="s">
        <v>1342</v>
      </c>
      <c r="G32" s="114" t="s">
        <v>575</v>
      </c>
      <c r="H32" s="114" t="s">
        <v>566</v>
      </c>
      <c r="I32" s="105" t="s">
        <v>1275</v>
      </c>
    </row>
    <row r="33" spans="1:9" ht="90">
      <c r="A33" s="146"/>
      <c r="B33" s="146"/>
      <c r="C33" s="146"/>
      <c r="D33" s="114" t="s">
        <v>1389</v>
      </c>
      <c r="E33" s="105" t="s">
        <v>608</v>
      </c>
      <c r="G33" s="114" t="s">
        <v>567</v>
      </c>
    </row>
    <row r="34" spans="1:9" ht="150">
      <c r="A34" s="146"/>
      <c r="B34" s="146"/>
      <c r="C34" s="114" t="s">
        <v>609</v>
      </c>
      <c r="D34" s="114" t="s">
        <v>1389</v>
      </c>
      <c r="E34" s="105" t="s">
        <v>1274</v>
      </c>
      <c r="F34" s="105" t="s">
        <v>610</v>
      </c>
      <c r="G34" s="114" t="s">
        <v>575</v>
      </c>
      <c r="H34" s="114" t="s">
        <v>565</v>
      </c>
      <c r="I34" s="105" t="s">
        <v>1343</v>
      </c>
    </row>
    <row r="35" spans="1:9" ht="180">
      <c r="A35" s="146" t="s">
        <v>587</v>
      </c>
      <c r="B35" s="146" t="s">
        <v>612</v>
      </c>
      <c r="C35" s="146" t="s">
        <v>613</v>
      </c>
      <c r="D35" s="114" t="s">
        <v>1389</v>
      </c>
      <c r="E35" s="105" t="s">
        <v>1344</v>
      </c>
      <c r="G35" s="114" t="s">
        <v>575</v>
      </c>
      <c r="H35" s="114" t="s">
        <v>602</v>
      </c>
      <c r="I35" s="105" t="s">
        <v>1092</v>
      </c>
    </row>
    <row r="36" spans="1:9" ht="75">
      <c r="A36" s="146"/>
      <c r="B36" s="146"/>
      <c r="C36" s="146"/>
      <c r="D36" s="114" t="s">
        <v>1389</v>
      </c>
      <c r="E36" s="105" t="s">
        <v>614</v>
      </c>
      <c r="G36" s="114" t="s">
        <v>572</v>
      </c>
    </row>
    <row r="37" spans="1:9" ht="150">
      <c r="A37" s="146"/>
      <c r="B37" s="146"/>
      <c r="C37" s="114" t="s">
        <v>615</v>
      </c>
      <c r="D37" s="114" t="s">
        <v>1389</v>
      </c>
      <c r="E37" s="105" t="s">
        <v>616</v>
      </c>
      <c r="G37" s="114" t="s">
        <v>558</v>
      </c>
      <c r="I37" s="105" t="s">
        <v>573</v>
      </c>
    </row>
    <row r="38" spans="1:9" ht="60">
      <c r="A38" s="146" t="s">
        <v>587</v>
      </c>
      <c r="B38" s="146" t="s">
        <v>617</v>
      </c>
      <c r="C38" s="146" t="s">
        <v>618</v>
      </c>
      <c r="D38" s="114" t="s">
        <v>1391</v>
      </c>
      <c r="E38" s="105" t="s">
        <v>619</v>
      </c>
      <c r="G38" s="114" t="s">
        <v>575</v>
      </c>
      <c r="H38" s="114" t="s">
        <v>565</v>
      </c>
      <c r="I38" s="105" t="s">
        <v>573</v>
      </c>
    </row>
    <row r="39" spans="1:9" ht="105">
      <c r="A39" s="146"/>
      <c r="B39" s="146"/>
      <c r="C39" s="146"/>
      <c r="D39" s="114" t="s">
        <v>1391</v>
      </c>
      <c r="E39" s="105" t="s">
        <v>1345</v>
      </c>
      <c r="G39" s="114" t="s">
        <v>566</v>
      </c>
    </row>
    <row r="40" spans="1:9" ht="75">
      <c r="A40" s="146"/>
      <c r="B40" s="146"/>
      <c r="C40" s="146"/>
      <c r="D40" s="114" t="s">
        <v>1391</v>
      </c>
      <c r="E40" s="105" t="s">
        <v>620</v>
      </c>
      <c r="G40" s="114" t="s">
        <v>575</v>
      </c>
      <c r="H40" s="114" t="s">
        <v>565</v>
      </c>
    </row>
    <row r="41" spans="1:9" ht="105">
      <c r="A41" s="146" t="s">
        <v>587</v>
      </c>
      <c r="B41" s="146" t="s">
        <v>621</v>
      </c>
      <c r="C41" s="146" t="s">
        <v>622</v>
      </c>
      <c r="D41" s="114" t="s">
        <v>1390</v>
      </c>
      <c r="E41" s="105" t="s">
        <v>623</v>
      </c>
      <c r="G41" s="114" t="s">
        <v>558</v>
      </c>
      <c r="I41" s="105" t="s">
        <v>1201</v>
      </c>
    </row>
    <row r="42" spans="1:9" ht="240">
      <c r="A42" s="146"/>
      <c r="B42" s="146"/>
      <c r="C42" s="146"/>
      <c r="D42" s="114" t="s">
        <v>1392</v>
      </c>
      <c r="E42" s="105" t="s">
        <v>1273</v>
      </c>
      <c r="G42" s="114" t="s">
        <v>575</v>
      </c>
      <c r="H42" s="114" t="s">
        <v>566</v>
      </c>
    </row>
    <row r="43" spans="1:9" ht="135">
      <c r="A43" s="146" t="s">
        <v>587</v>
      </c>
      <c r="B43" s="146" t="s">
        <v>624</v>
      </c>
      <c r="C43" s="146" t="s">
        <v>625</v>
      </c>
      <c r="D43" s="114" t="s">
        <v>1389</v>
      </c>
      <c r="E43" s="105" t="s">
        <v>1272</v>
      </c>
      <c r="G43" s="114" t="s">
        <v>575</v>
      </c>
      <c r="H43" s="114" t="s">
        <v>566</v>
      </c>
      <c r="I43" s="105" t="s">
        <v>626</v>
      </c>
    </row>
    <row r="44" spans="1:9" ht="75">
      <c r="A44" s="146"/>
      <c r="B44" s="146"/>
      <c r="C44" s="146"/>
      <c r="D44" s="114" t="s">
        <v>1389</v>
      </c>
      <c r="E44" s="105" t="s">
        <v>627</v>
      </c>
      <c r="G44" s="114" t="s">
        <v>628</v>
      </c>
    </row>
    <row r="45" spans="1:9" ht="180">
      <c r="A45" s="146" t="s">
        <v>587</v>
      </c>
      <c r="B45" s="146" t="s">
        <v>629</v>
      </c>
      <c r="C45" s="146" t="s">
        <v>630</v>
      </c>
      <c r="D45" s="114" t="s">
        <v>1389</v>
      </c>
      <c r="E45" s="105" t="s">
        <v>631</v>
      </c>
      <c r="G45" s="114" t="s">
        <v>575</v>
      </c>
      <c r="H45" s="114" t="s">
        <v>566</v>
      </c>
      <c r="I45" s="105" t="s">
        <v>626</v>
      </c>
    </row>
    <row r="46" spans="1:9" ht="75">
      <c r="A46" s="146"/>
      <c r="B46" s="146"/>
      <c r="C46" s="146"/>
      <c r="D46" s="114" t="s">
        <v>1389</v>
      </c>
      <c r="E46" s="105" t="s">
        <v>632</v>
      </c>
      <c r="G46" s="114" t="s">
        <v>628</v>
      </c>
    </row>
    <row r="47" spans="1:9" ht="105">
      <c r="A47" s="146" t="s">
        <v>587</v>
      </c>
      <c r="B47" s="146" t="s">
        <v>633</v>
      </c>
      <c r="C47" s="146" t="s">
        <v>1271</v>
      </c>
      <c r="D47" s="114" t="s">
        <v>1389</v>
      </c>
      <c r="E47" s="105" t="s">
        <v>634</v>
      </c>
      <c r="G47" s="114" t="s">
        <v>575</v>
      </c>
      <c r="H47" s="114" t="s">
        <v>566</v>
      </c>
      <c r="I47" s="105" t="s">
        <v>626</v>
      </c>
    </row>
    <row r="48" spans="1:9" ht="105">
      <c r="A48" s="146"/>
      <c r="B48" s="146"/>
      <c r="C48" s="146"/>
      <c r="D48" s="114" t="s">
        <v>1389</v>
      </c>
      <c r="E48" s="105" t="s">
        <v>1093</v>
      </c>
      <c r="G48" s="114" t="s">
        <v>628</v>
      </c>
    </row>
    <row r="49" spans="1:9" ht="120">
      <c r="A49" s="114" t="s">
        <v>346</v>
      </c>
      <c r="B49" s="114" t="s">
        <v>635</v>
      </c>
      <c r="C49" s="114" t="s">
        <v>636</v>
      </c>
      <c r="D49" s="114" t="s">
        <v>1389</v>
      </c>
      <c r="E49" s="105" t="s">
        <v>637</v>
      </c>
      <c r="F49" s="105" t="s">
        <v>638</v>
      </c>
      <c r="G49" s="114" t="s">
        <v>556</v>
      </c>
      <c r="I49" s="105" t="s">
        <v>573</v>
      </c>
    </row>
    <row r="50" spans="1:9" ht="314">
      <c r="A50" s="146" t="s">
        <v>346</v>
      </c>
      <c r="B50" s="146" t="s">
        <v>639</v>
      </c>
      <c r="C50" s="114" t="s">
        <v>640</v>
      </c>
      <c r="D50" s="114" t="s">
        <v>1389</v>
      </c>
      <c r="E50" s="105" t="s">
        <v>641</v>
      </c>
      <c r="F50" s="105" t="s">
        <v>638</v>
      </c>
      <c r="G50" s="114" t="s">
        <v>556</v>
      </c>
      <c r="I50" s="105" t="s">
        <v>642</v>
      </c>
    </row>
    <row r="51" spans="1:9" ht="370">
      <c r="A51" s="146"/>
      <c r="B51" s="146"/>
      <c r="C51" s="146" t="s">
        <v>643</v>
      </c>
      <c r="D51" s="114" t="s">
        <v>1389</v>
      </c>
      <c r="E51" s="105" t="s">
        <v>644</v>
      </c>
      <c r="G51" s="114" t="s">
        <v>558</v>
      </c>
      <c r="I51" s="105" t="s">
        <v>1270</v>
      </c>
    </row>
    <row r="52" spans="1:9" ht="90">
      <c r="A52" s="146"/>
      <c r="B52" s="146"/>
      <c r="C52" s="146"/>
      <c r="D52" s="114" t="s">
        <v>1389</v>
      </c>
      <c r="E52" s="105" t="s">
        <v>646</v>
      </c>
      <c r="F52" s="105" t="s">
        <v>647</v>
      </c>
      <c r="G52" s="114" t="s">
        <v>558</v>
      </c>
    </row>
    <row r="53" spans="1:9" ht="210">
      <c r="A53" s="146" t="s">
        <v>346</v>
      </c>
      <c r="B53" s="146" t="s">
        <v>648</v>
      </c>
      <c r="C53" s="114" t="s">
        <v>649</v>
      </c>
      <c r="D53" s="114" t="s">
        <v>1390</v>
      </c>
      <c r="E53" s="105" t="s">
        <v>1105</v>
      </c>
      <c r="G53" s="114" t="s">
        <v>567</v>
      </c>
      <c r="I53" s="105" t="s">
        <v>568</v>
      </c>
    </row>
    <row r="54" spans="1:9" ht="300">
      <c r="A54" s="146"/>
      <c r="B54" s="146"/>
      <c r="C54" s="146" t="s">
        <v>650</v>
      </c>
      <c r="D54" s="114" t="s">
        <v>1389</v>
      </c>
      <c r="E54" s="105" t="s">
        <v>651</v>
      </c>
      <c r="G54" s="114" t="s">
        <v>558</v>
      </c>
      <c r="I54" s="105" t="s">
        <v>573</v>
      </c>
    </row>
    <row r="55" spans="1:9" ht="75">
      <c r="A55" s="146"/>
      <c r="B55" s="146"/>
      <c r="C55" s="146"/>
      <c r="D55" s="114" t="s">
        <v>1389</v>
      </c>
      <c r="E55" s="105" t="s">
        <v>652</v>
      </c>
      <c r="G55" s="114" t="s">
        <v>628</v>
      </c>
    </row>
    <row r="56" spans="1:9" ht="210">
      <c r="A56" s="114" t="s">
        <v>587</v>
      </c>
      <c r="B56" s="114" t="s">
        <v>653</v>
      </c>
      <c r="C56" s="114" t="s">
        <v>654</v>
      </c>
      <c r="D56" s="114" t="s">
        <v>1389</v>
      </c>
      <c r="E56" s="105" t="s">
        <v>655</v>
      </c>
      <c r="G56" s="114" t="s">
        <v>556</v>
      </c>
      <c r="I56" s="105" t="s">
        <v>645</v>
      </c>
    </row>
    <row r="57" spans="1:9" ht="328">
      <c r="A57" s="146" t="s">
        <v>587</v>
      </c>
      <c r="B57" s="146" t="s">
        <v>656</v>
      </c>
      <c r="C57" s="146" t="s">
        <v>657</v>
      </c>
      <c r="D57" s="114" t="s">
        <v>1389</v>
      </c>
      <c r="E57" s="105" t="s">
        <v>1269</v>
      </c>
      <c r="F57" s="105" t="s">
        <v>658</v>
      </c>
      <c r="G57" s="114" t="s">
        <v>558</v>
      </c>
      <c r="I57" s="105" t="s">
        <v>659</v>
      </c>
    </row>
    <row r="58" spans="1:9" ht="285">
      <c r="A58" s="146"/>
      <c r="B58" s="146"/>
      <c r="C58" s="146"/>
      <c r="D58" s="114" t="s">
        <v>1389</v>
      </c>
      <c r="E58" s="105" t="s">
        <v>1346</v>
      </c>
      <c r="G58" s="114" t="s">
        <v>567</v>
      </c>
    </row>
    <row r="59" spans="1:9" ht="75">
      <c r="A59" s="146"/>
      <c r="B59" s="146"/>
      <c r="C59" s="114" t="s">
        <v>660</v>
      </c>
      <c r="D59" s="114" t="s">
        <v>1389</v>
      </c>
      <c r="E59" s="105" t="s">
        <v>661</v>
      </c>
      <c r="G59" s="114" t="s">
        <v>572</v>
      </c>
      <c r="I59" s="105" t="s">
        <v>611</v>
      </c>
    </row>
    <row r="60" spans="1:9" ht="135">
      <c r="A60" s="146" t="s">
        <v>587</v>
      </c>
      <c r="B60" s="146" t="s">
        <v>662</v>
      </c>
      <c r="C60" s="146" t="s">
        <v>663</v>
      </c>
      <c r="D60" s="114" t="s">
        <v>1390</v>
      </c>
      <c r="E60" s="105" t="s">
        <v>1268</v>
      </c>
      <c r="G60" s="114" t="s">
        <v>558</v>
      </c>
      <c r="I60" s="105" t="s">
        <v>1106</v>
      </c>
    </row>
    <row r="61" spans="1:9" ht="60">
      <c r="A61" s="146"/>
      <c r="B61" s="146"/>
      <c r="C61" s="146"/>
      <c r="D61" s="114" t="s">
        <v>1390</v>
      </c>
      <c r="E61" s="105" t="s">
        <v>664</v>
      </c>
      <c r="G61" s="114" t="s">
        <v>572</v>
      </c>
    </row>
    <row r="62" spans="1:9" ht="180">
      <c r="A62" s="146" t="s">
        <v>587</v>
      </c>
      <c r="B62" s="146" t="s">
        <v>665</v>
      </c>
      <c r="C62" s="114" t="s">
        <v>666</v>
      </c>
      <c r="D62" s="114" t="s">
        <v>1389</v>
      </c>
      <c r="E62" s="105" t="s">
        <v>667</v>
      </c>
      <c r="G62" s="114" t="s">
        <v>605</v>
      </c>
      <c r="I62" s="105" t="s">
        <v>573</v>
      </c>
    </row>
    <row r="63" spans="1:9" ht="105">
      <c r="A63" s="146"/>
      <c r="B63" s="146"/>
      <c r="C63" s="146" t="s">
        <v>668</v>
      </c>
      <c r="D63" s="114" t="s">
        <v>1389</v>
      </c>
      <c r="E63" s="105" t="s">
        <v>669</v>
      </c>
      <c r="G63" s="114" t="s">
        <v>605</v>
      </c>
      <c r="I63" s="105" t="s">
        <v>670</v>
      </c>
    </row>
    <row r="64" spans="1:9" ht="135">
      <c r="A64" s="146"/>
      <c r="B64" s="146"/>
      <c r="C64" s="146"/>
      <c r="D64" s="114" t="s">
        <v>1389</v>
      </c>
      <c r="E64" s="105" t="s">
        <v>1107</v>
      </c>
      <c r="G64" s="114" t="s">
        <v>575</v>
      </c>
      <c r="H64" s="114" t="s">
        <v>566</v>
      </c>
    </row>
    <row r="65" spans="1:9" ht="105">
      <c r="A65" s="146"/>
      <c r="B65" s="146"/>
      <c r="C65" s="146" t="s">
        <v>671</v>
      </c>
      <c r="D65" s="114" t="s">
        <v>1389</v>
      </c>
      <c r="E65" s="105" t="s">
        <v>672</v>
      </c>
      <c r="G65" s="114" t="s">
        <v>572</v>
      </c>
      <c r="I65" s="105" t="s">
        <v>573</v>
      </c>
    </row>
    <row r="66" spans="1:9" ht="75">
      <c r="A66" s="146"/>
      <c r="B66" s="146"/>
      <c r="C66" s="146"/>
      <c r="D66" s="114" t="s">
        <v>1389</v>
      </c>
      <c r="E66" s="105" t="s">
        <v>673</v>
      </c>
      <c r="G66" s="114" t="s">
        <v>628</v>
      </c>
    </row>
    <row r="67" spans="1:9" ht="240">
      <c r="A67" s="146" t="s">
        <v>587</v>
      </c>
      <c r="B67" s="146" t="s">
        <v>674</v>
      </c>
      <c r="C67" s="146" t="s">
        <v>1267</v>
      </c>
      <c r="D67" s="114" t="s">
        <v>1390</v>
      </c>
      <c r="E67" s="105" t="s">
        <v>1266</v>
      </c>
      <c r="G67" s="114" t="s">
        <v>575</v>
      </c>
      <c r="H67" s="114" t="s">
        <v>602</v>
      </c>
      <c r="I67" s="105" t="s">
        <v>675</v>
      </c>
    </row>
    <row r="68" spans="1:9" ht="210">
      <c r="A68" s="146"/>
      <c r="B68" s="146"/>
      <c r="C68" s="146"/>
      <c r="D68" s="114" t="s">
        <v>1390</v>
      </c>
      <c r="E68" s="105" t="s">
        <v>676</v>
      </c>
      <c r="G68" s="114" t="s">
        <v>575</v>
      </c>
      <c r="H68" s="114" t="s">
        <v>602</v>
      </c>
    </row>
    <row r="69" spans="1:9" ht="135">
      <c r="A69" s="146"/>
      <c r="B69" s="146"/>
      <c r="C69" s="114" t="s">
        <v>678</v>
      </c>
      <c r="D69" s="114" t="s">
        <v>1390</v>
      </c>
      <c r="E69" s="105" t="s">
        <v>1265</v>
      </c>
      <c r="G69" s="114" t="s">
        <v>575</v>
      </c>
      <c r="H69" s="114" t="s">
        <v>602</v>
      </c>
      <c r="I69" s="105" t="s">
        <v>675</v>
      </c>
    </row>
    <row r="70" spans="1:9" ht="165">
      <c r="A70" s="146"/>
      <c r="B70" s="146"/>
      <c r="C70" s="114" t="s">
        <v>679</v>
      </c>
      <c r="D70" s="114" t="s">
        <v>1389</v>
      </c>
      <c r="E70" s="105" t="s">
        <v>1264</v>
      </c>
      <c r="G70" s="114" t="s">
        <v>575</v>
      </c>
      <c r="H70" s="114" t="s">
        <v>602</v>
      </c>
      <c r="I70" s="105" t="s">
        <v>675</v>
      </c>
    </row>
    <row r="71" spans="1:9" ht="210">
      <c r="A71" s="146"/>
      <c r="B71" s="146"/>
      <c r="C71" s="146" t="s">
        <v>1263</v>
      </c>
      <c r="D71" s="114" t="s">
        <v>1390</v>
      </c>
      <c r="E71" s="105" t="s">
        <v>1262</v>
      </c>
      <c r="G71" s="114" t="s">
        <v>572</v>
      </c>
    </row>
    <row r="72" spans="1:9" ht="75">
      <c r="A72" s="146"/>
      <c r="B72" s="146"/>
      <c r="C72" s="146"/>
      <c r="D72" s="114" t="s">
        <v>1393</v>
      </c>
      <c r="E72" s="105" t="s">
        <v>677</v>
      </c>
      <c r="G72" s="114" t="s">
        <v>575</v>
      </c>
      <c r="H72" s="114" t="s">
        <v>565</v>
      </c>
    </row>
    <row r="73" spans="1:9" ht="409.6">
      <c r="A73" s="114" t="s">
        <v>587</v>
      </c>
      <c r="B73" s="114" t="s">
        <v>680</v>
      </c>
      <c r="C73" s="114" t="s">
        <v>681</v>
      </c>
      <c r="D73" s="114" t="s">
        <v>1389</v>
      </c>
      <c r="E73" s="105" t="s">
        <v>1261</v>
      </c>
      <c r="F73" s="105" t="s">
        <v>1347</v>
      </c>
      <c r="G73" s="114" t="s">
        <v>575</v>
      </c>
      <c r="H73" s="114" t="s">
        <v>605</v>
      </c>
      <c r="I73" s="105" t="s">
        <v>675</v>
      </c>
    </row>
    <row r="74" spans="1:9" ht="90">
      <c r="A74" s="146" t="s">
        <v>346</v>
      </c>
      <c r="B74" s="146" t="s">
        <v>682</v>
      </c>
      <c r="C74" s="146" t="s">
        <v>683</v>
      </c>
      <c r="D74" s="114" t="s">
        <v>1394</v>
      </c>
      <c r="E74" s="105" t="s">
        <v>1260</v>
      </c>
      <c r="G74" s="114" t="s">
        <v>572</v>
      </c>
      <c r="I74" s="105" t="s">
        <v>568</v>
      </c>
    </row>
    <row r="75" spans="1:9" ht="60">
      <c r="A75" s="146"/>
      <c r="B75" s="146"/>
      <c r="C75" s="146"/>
      <c r="D75" s="114" t="s">
        <v>1394</v>
      </c>
      <c r="E75" s="105" t="s">
        <v>1258</v>
      </c>
      <c r="G75" s="114" t="s">
        <v>565</v>
      </c>
    </row>
    <row r="76" spans="1:9" ht="135">
      <c r="A76" s="146"/>
      <c r="B76" s="146"/>
      <c r="C76" s="146" t="s">
        <v>684</v>
      </c>
      <c r="D76" s="114" t="s">
        <v>1389</v>
      </c>
      <c r="E76" s="105" t="s">
        <v>1259</v>
      </c>
      <c r="G76" s="114" t="s">
        <v>575</v>
      </c>
      <c r="H76" s="114" t="s">
        <v>565</v>
      </c>
      <c r="I76" s="105" t="s">
        <v>568</v>
      </c>
    </row>
    <row r="77" spans="1:9" ht="60">
      <c r="A77" s="146"/>
      <c r="B77" s="146"/>
      <c r="C77" s="146"/>
      <c r="D77" s="114" t="s">
        <v>1389</v>
      </c>
      <c r="E77" s="105" t="s">
        <v>1258</v>
      </c>
      <c r="G77" s="114" t="s">
        <v>565</v>
      </c>
    </row>
    <row r="78" spans="1:9" ht="135">
      <c r="A78" s="146" t="s">
        <v>346</v>
      </c>
      <c r="B78" s="146" t="s">
        <v>685</v>
      </c>
      <c r="C78" s="146" t="s">
        <v>686</v>
      </c>
      <c r="D78" s="114" t="s">
        <v>1389</v>
      </c>
      <c r="E78" s="105" t="s">
        <v>1257</v>
      </c>
      <c r="G78" s="114" t="s">
        <v>575</v>
      </c>
      <c r="H78" s="114" t="s">
        <v>565</v>
      </c>
      <c r="I78" s="105" t="s">
        <v>568</v>
      </c>
    </row>
    <row r="79" spans="1:9" ht="75">
      <c r="A79" s="146"/>
      <c r="B79" s="146"/>
      <c r="C79" s="146"/>
      <c r="D79" s="114" t="s">
        <v>1389</v>
      </c>
      <c r="E79" s="105" t="s">
        <v>1256</v>
      </c>
      <c r="G79" s="114" t="s">
        <v>565</v>
      </c>
    </row>
    <row r="80" spans="1:9" ht="90">
      <c r="A80" s="146" t="s">
        <v>587</v>
      </c>
      <c r="B80" s="146" t="s">
        <v>687</v>
      </c>
      <c r="C80" s="114" t="s">
        <v>688</v>
      </c>
      <c r="D80" s="114" t="s">
        <v>1389</v>
      </c>
      <c r="E80" s="105" t="s">
        <v>1348</v>
      </c>
      <c r="G80" s="114" t="s">
        <v>572</v>
      </c>
      <c r="I80" s="105" t="s">
        <v>568</v>
      </c>
    </row>
    <row r="81" spans="1:9" ht="105">
      <c r="A81" s="146"/>
      <c r="B81" s="146"/>
      <c r="C81" s="114" t="s">
        <v>689</v>
      </c>
      <c r="D81" s="114" t="s">
        <v>1389</v>
      </c>
      <c r="E81" s="105" t="s">
        <v>1349</v>
      </c>
      <c r="F81" s="105" t="s">
        <v>1350</v>
      </c>
      <c r="G81" s="114" t="s">
        <v>572</v>
      </c>
      <c r="I81" s="105" t="s">
        <v>568</v>
      </c>
    </row>
    <row r="82" spans="1:9" ht="105">
      <c r="A82" s="146" t="s">
        <v>587</v>
      </c>
      <c r="B82" s="146" t="s">
        <v>690</v>
      </c>
      <c r="C82" s="146" t="s">
        <v>691</v>
      </c>
      <c r="D82" s="114" t="s">
        <v>1389</v>
      </c>
      <c r="E82" s="105" t="s">
        <v>692</v>
      </c>
      <c r="G82" s="114" t="s">
        <v>575</v>
      </c>
      <c r="H82" s="114" t="s">
        <v>565</v>
      </c>
      <c r="I82" s="105" t="s">
        <v>568</v>
      </c>
    </row>
    <row r="83" spans="1:9" ht="90">
      <c r="A83" s="146"/>
      <c r="B83" s="146"/>
      <c r="C83" s="146"/>
      <c r="D83" s="114" t="s">
        <v>1389</v>
      </c>
      <c r="E83" s="105" t="s">
        <v>693</v>
      </c>
      <c r="G83" s="114" t="s">
        <v>575</v>
      </c>
      <c r="H83" s="114" t="s">
        <v>565</v>
      </c>
    </row>
    <row r="84" spans="1:9" ht="225">
      <c r="A84" s="146" t="s">
        <v>587</v>
      </c>
      <c r="B84" s="146" t="s">
        <v>694</v>
      </c>
      <c r="C84" s="146" t="s">
        <v>695</v>
      </c>
      <c r="D84" s="114" t="s">
        <v>1389</v>
      </c>
      <c r="E84" s="105" t="s">
        <v>1351</v>
      </c>
      <c r="G84" s="114" t="s">
        <v>572</v>
      </c>
      <c r="I84" s="105" t="s">
        <v>568</v>
      </c>
    </row>
    <row r="85" spans="1:9" ht="180">
      <c r="A85" s="146"/>
      <c r="B85" s="146"/>
      <c r="C85" s="146"/>
      <c r="D85" s="114" t="s">
        <v>1389</v>
      </c>
      <c r="E85" s="105" t="s">
        <v>1352</v>
      </c>
      <c r="G85" s="114" t="s">
        <v>572</v>
      </c>
    </row>
    <row r="86" spans="1:9" ht="105">
      <c r="A86" s="114" t="s">
        <v>587</v>
      </c>
      <c r="B86" s="114" t="s">
        <v>696</v>
      </c>
      <c r="C86" s="114" t="s">
        <v>697</v>
      </c>
      <c r="D86" s="114" t="s">
        <v>1389</v>
      </c>
      <c r="E86" s="105" t="s">
        <v>698</v>
      </c>
      <c r="G86" s="114" t="s">
        <v>572</v>
      </c>
      <c r="I86" s="105" t="s">
        <v>699</v>
      </c>
    </row>
    <row r="87" spans="1:9" ht="150">
      <c r="A87" s="146" t="s">
        <v>587</v>
      </c>
      <c r="B87" s="146" t="s">
        <v>700</v>
      </c>
      <c r="C87" s="146" t="s">
        <v>701</v>
      </c>
      <c r="D87" s="114" t="s">
        <v>1390</v>
      </c>
      <c r="E87" s="105" t="s">
        <v>1255</v>
      </c>
      <c r="G87" s="114" t="s">
        <v>558</v>
      </c>
      <c r="I87" s="105" t="s">
        <v>702</v>
      </c>
    </row>
    <row r="88" spans="1:9" ht="60">
      <c r="A88" s="146"/>
      <c r="B88" s="146"/>
      <c r="C88" s="146"/>
      <c r="D88" s="114" t="s">
        <v>1390</v>
      </c>
      <c r="E88" s="105" t="s">
        <v>703</v>
      </c>
      <c r="G88" s="114" t="s">
        <v>572</v>
      </c>
    </row>
    <row r="89" spans="1:9" ht="135">
      <c r="A89" s="146" t="s">
        <v>587</v>
      </c>
      <c r="B89" s="146" t="s">
        <v>704</v>
      </c>
      <c r="C89" s="114" t="s">
        <v>705</v>
      </c>
      <c r="D89" s="114" t="s">
        <v>1389</v>
      </c>
      <c r="E89" s="105" t="s">
        <v>1353</v>
      </c>
      <c r="G89" s="114" t="s">
        <v>572</v>
      </c>
      <c r="I89" s="105" t="s">
        <v>568</v>
      </c>
    </row>
    <row r="90" spans="1:9" ht="195">
      <c r="A90" s="146"/>
      <c r="B90" s="146"/>
      <c r="C90" s="114" t="s">
        <v>706</v>
      </c>
      <c r="D90" s="114" t="s">
        <v>1389</v>
      </c>
      <c r="E90" s="105" t="s">
        <v>1354</v>
      </c>
      <c r="G90" s="114" t="s">
        <v>575</v>
      </c>
      <c r="H90" s="114" t="s">
        <v>565</v>
      </c>
      <c r="I90" s="105" t="s">
        <v>568</v>
      </c>
    </row>
    <row r="91" spans="1:9" ht="150">
      <c r="A91" s="146" t="s">
        <v>587</v>
      </c>
      <c r="B91" s="146" t="s">
        <v>707</v>
      </c>
      <c r="C91" s="146" t="s">
        <v>708</v>
      </c>
      <c r="D91" s="114" t="s">
        <v>1395</v>
      </c>
      <c r="E91" s="105" t="s">
        <v>1254</v>
      </c>
      <c r="G91" s="114" t="s">
        <v>575</v>
      </c>
      <c r="H91" s="114" t="s">
        <v>565</v>
      </c>
      <c r="I91" s="105" t="s">
        <v>709</v>
      </c>
    </row>
    <row r="92" spans="1:9" ht="60">
      <c r="A92" s="146"/>
      <c r="B92" s="146"/>
      <c r="C92" s="146"/>
      <c r="D92" s="114" t="s">
        <v>1392</v>
      </c>
      <c r="E92" s="105" t="s">
        <v>1103</v>
      </c>
      <c r="G92" s="114" t="s">
        <v>575</v>
      </c>
      <c r="H92" s="114" t="s">
        <v>565</v>
      </c>
    </row>
    <row r="93" spans="1:9" ht="105">
      <c r="A93" s="146" t="s">
        <v>587</v>
      </c>
      <c r="B93" s="146" t="s">
        <v>710</v>
      </c>
      <c r="C93" s="146" t="s">
        <v>711</v>
      </c>
      <c r="D93" s="114" t="s">
        <v>1389</v>
      </c>
      <c r="E93" s="105" t="s">
        <v>1355</v>
      </c>
      <c r="G93" s="114" t="s">
        <v>572</v>
      </c>
      <c r="I93" s="105" t="s">
        <v>568</v>
      </c>
    </row>
    <row r="94" spans="1:9" ht="75">
      <c r="A94" s="146"/>
      <c r="B94" s="146"/>
      <c r="C94" s="146"/>
      <c r="D94" s="114" t="s">
        <v>1389</v>
      </c>
      <c r="E94" s="105" t="s">
        <v>712</v>
      </c>
      <c r="G94" s="114" t="s">
        <v>575</v>
      </c>
      <c r="H94" s="114" t="s">
        <v>565</v>
      </c>
    </row>
    <row r="95" spans="1:9" ht="225">
      <c r="A95" s="114" t="s">
        <v>587</v>
      </c>
      <c r="B95" s="114" t="s">
        <v>713</v>
      </c>
      <c r="C95" s="114" t="s">
        <v>714</v>
      </c>
      <c r="D95" s="114" t="s">
        <v>1390</v>
      </c>
      <c r="E95" s="105" t="s">
        <v>1253</v>
      </c>
      <c r="G95" s="114" t="s">
        <v>558</v>
      </c>
      <c r="I95" s="105" t="s">
        <v>715</v>
      </c>
    </row>
    <row r="96" spans="1:9" ht="75">
      <c r="A96" s="146" t="s">
        <v>587</v>
      </c>
      <c r="B96" s="146" t="s">
        <v>716</v>
      </c>
      <c r="C96" s="146" t="s">
        <v>717</v>
      </c>
      <c r="D96" s="114" t="s">
        <v>1389</v>
      </c>
      <c r="E96" s="105" t="s">
        <v>1252</v>
      </c>
      <c r="G96" s="114" t="s">
        <v>558</v>
      </c>
      <c r="I96" s="105" t="s">
        <v>573</v>
      </c>
    </row>
    <row r="97" spans="1:9" ht="105">
      <c r="A97" s="146"/>
      <c r="B97" s="146"/>
      <c r="C97" s="146"/>
      <c r="D97" s="114" t="s">
        <v>1389</v>
      </c>
      <c r="E97" s="105" t="s">
        <v>718</v>
      </c>
      <c r="G97" s="114" t="s">
        <v>572</v>
      </c>
    </row>
    <row r="98" spans="1:9" ht="75">
      <c r="A98" s="146"/>
      <c r="B98" s="146"/>
      <c r="C98" s="146"/>
      <c r="D98" s="114" t="s">
        <v>1389</v>
      </c>
      <c r="E98" s="105" t="s">
        <v>719</v>
      </c>
      <c r="G98" s="114" t="s">
        <v>572</v>
      </c>
    </row>
    <row r="99" spans="1:9" ht="195">
      <c r="A99" s="146" t="s">
        <v>346</v>
      </c>
      <c r="B99" s="146" t="s">
        <v>720</v>
      </c>
      <c r="C99" s="146" t="s">
        <v>721</v>
      </c>
      <c r="D99" s="114" t="s">
        <v>1390</v>
      </c>
      <c r="E99" s="105" t="s">
        <v>1251</v>
      </c>
      <c r="G99" s="114" t="s">
        <v>558</v>
      </c>
      <c r="I99" s="105" t="s">
        <v>1356</v>
      </c>
    </row>
    <row r="100" spans="1:9" ht="90">
      <c r="A100" s="146"/>
      <c r="B100" s="146"/>
      <c r="C100" s="146"/>
      <c r="D100" s="114" t="s">
        <v>1390</v>
      </c>
      <c r="E100" s="105" t="s">
        <v>1357</v>
      </c>
      <c r="G100" s="114" t="s">
        <v>558</v>
      </c>
    </row>
    <row r="101" spans="1:9" ht="90">
      <c r="A101" s="146"/>
      <c r="B101" s="146"/>
      <c r="C101" s="146"/>
      <c r="D101" s="114" t="s">
        <v>1390</v>
      </c>
      <c r="E101" s="105" t="s">
        <v>1358</v>
      </c>
      <c r="G101" s="114" t="s">
        <v>558</v>
      </c>
    </row>
    <row r="102" spans="1:9" ht="60">
      <c r="A102" s="146"/>
      <c r="B102" s="146"/>
      <c r="C102" s="146"/>
      <c r="D102" s="114" t="s">
        <v>1390</v>
      </c>
      <c r="E102" s="105" t="s">
        <v>722</v>
      </c>
      <c r="G102" s="114" t="s">
        <v>558</v>
      </c>
    </row>
    <row r="103" spans="1:9" ht="105">
      <c r="A103" s="146" t="s">
        <v>346</v>
      </c>
      <c r="B103" s="146" t="s">
        <v>723</v>
      </c>
      <c r="C103" s="146" t="s">
        <v>724</v>
      </c>
      <c r="D103" s="114" t="s">
        <v>1390</v>
      </c>
      <c r="E103" s="105" t="s">
        <v>1250</v>
      </c>
      <c r="G103" s="114" t="s">
        <v>558</v>
      </c>
      <c r="H103" s="114" t="s">
        <v>556</v>
      </c>
      <c r="I103" s="105" t="s">
        <v>725</v>
      </c>
    </row>
    <row r="104" spans="1:9" ht="150">
      <c r="A104" s="146"/>
      <c r="B104" s="146"/>
      <c r="C104" s="146"/>
      <c r="D104" s="114" t="s">
        <v>1390</v>
      </c>
      <c r="E104" s="105" t="s">
        <v>1359</v>
      </c>
      <c r="G104" s="114" t="s">
        <v>556</v>
      </c>
      <c r="H104" s="114" t="s">
        <v>565</v>
      </c>
    </row>
    <row r="105" spans="1:9" ht="150">
      <c r="A105" s="114" t="s">
        <v>587</v>
      </c>
      <c r="B105" s="114" t="s">
        <v>726</v>
      </c>
      <c r="C105" s="114" t="s">
        <v>727</v>
      </c>
      <c r="D105" s="114" t="s">
        <v>1390</v>
      </c>
      <c r="E105" s="105" t="s">
        <v>1249</v>
      </c>
      <c r="G105" s="114" t="s">
        <v>556</v>
      </c>
      <c r="I105" s="105" t="s">
        <v>728</v>
      </c>
    </row>
    <row r="106" spans="1:9" ht="120">
      <c r="A106" s="146" t="s">
        <v>587</v>
      </c>
      <c r="B106" s="146" t="s">
        <v>729</v>
      </c>
      <c r="C106" s="146" t="s">
        <v>730</v>
      </c>
      <c r="D106" s="114" t="s">
        <v>1396</v>
      </c>
      <c r="E106" s="105" t="s">
        <v>731</v>
      </c>
      <c r="G106" s="114" t="s">
        <v>558</v>
      </c>
      <c r="I106" s="105" t="s">
        <v>1248</v>
      </c>
    </row>
    <row r="107" spans="1:9" ht="60">
      <c r="A107" s="146"/>
      <c r="B107" s="146"/>
      <c r="C107" s="146"/>
      <c r="D107" s="114" t="s">
        <v>1396</v>
      </c>
      <c r="E107" s="105" t="s">
        <v>732</v>
      </c>
      <c r="G107" s="114" t="s">
        <v>558</v>
      </c>
    </row>
    <row r="108" spans="1:9" ht="150">
      <c r="A108" s="146" t="s">
        <v>587</v>
      </c>
      <c r="B108" s="146" t="s">
        <v>733</v>
      </c>
      <c r="C108" s="114" t="s">
        <v>734</v>
      </c>
      <c r="D108" s="114" t="s">
        <v>1390</v>
      </c>
      <c r="E108" s="105" t="s">
        <v>1247</v>
      </c>
      <c r="G108" s="114" t="s">
        <v>558</v>
      </c>
      <c r="I108" s="105" t="s">
        <v>1246</v>
      </c>
    </row>
    <row r="109" spans="1:9" ht="105">
      <c r="A109" s="146"/>
      <c r="B109" s="146"/>
      <c r="C109" s="114" t="s">
        <v>735</v>
      </c>
      <c r="D109" s="114" t="s">
        <v>1389</v>
      </c>
      <c r="E109" s="105" t="s">
        <v>1245</v>
      </c>
      <c r="G109" s="114" t="s">
        <v>575</v>
      </c>
      <c r="H109" s="114" t="s">
        <v>572</v>
      </c>
      <c r="I109" s="105" t="s">
        <v>1244</v>
      </c>
    </row>
    <row r="110" spans="1:9" ht="135">
      <c r="A110" s="114" t="s">
        <v>587</v>
      </c>
      <c r="B110" s="114" t="s">
        <v>736</v>
      </c>
      <c r="C110" s="114" t="s">
        <v>737</v>
      </c>
      <c r="D110" s="114" t="s">
        <v>1390</v>
      </c>
      <c r="E110" s="105" t="s">
        <v>1243</v>
      </c>
      <c r="G110" s="114" t="s">
        <v>558</v>
      </c>
      <c r="I110" s="105" t="s">
        <v>738</v>
      </c>
    </row>
    <row r="111" spans="1:9" ht="150">
      <c r="A111" s="146" t="s">
        <v>587</v>
      </c>
      <c r="B111" s="146" t="s">
        <v>739</v>
      </c>
      <c r="C111" s="146" t="s">
        <v>740</v>
      </c>
      <c r="D111" s="114" t="s">
        <v>1389</v>
      </c>
      <c r="E111" s="105" t="s">
        <v>1242</v>
      </c>
      <c r="G111" s="114" t="s">
        <v>605</v>
      </c>
      <c r="I111" s="105" t="s">
        <v>1239</v>
      </c>
    </row>
    <row r="112" spans="1:9" ht="105">
      <c r="A112" s="146"/>
      <c r="B112" s="146"/>
      <c r="C112" s="146"/>
      <c r="D112" s="114" t="s">
        <v>1389</v>
      </c>
      <c r="E112" s="105" t="s">
        <v>742</v>
      </c>
      <c r="G112" s="114" t="s">
        <v>605</v>
      </c>
    </row>
    <row r="113" spans="1:9" ht="105">
      <c r="A113" s="146" t="s">
        <v>587</v>
      </c>
      <c r="B113" s="146" t="s">
        <v>743</v>
      </c>
      <c r="C113" s="146" t="s">
        <v>744</v>
      </c>
      <c r="D113" s="114" t="s">
        <v>1397</v>
      </c>
      <c r="E113" s="105" t="s">
        <v>745</v>
      </c>
      <c r="G113" s="114" t="s">
        <v>558</v>
      </c>
      <c r="I113" s="105" t="s">
        <v>1239</v>
      </c>
    </row>
    <row r="114" spans="1:9" ht="75">
      <c r="A114" s="146"/>
      <c r="B114" s="146"/>
      <c r="C114" s="146"/>
      <c r="D114" s="114" t="s">
        <v>1398</v>
      </c>
      <c r="E114" s="105" t="s">
        <v>746</v>
      </c>
      <c r="G114" s="114" t="s">
        <v>558</v>
      </c>
    </row>
    <row r="115" spans="1:9" ht="105">
      <c r="A115" s="146"/>
      <c r="B115" s="146"/>
      <c r="C115" s="114" t="s">
        <v>747</v>
      </c>
      <c r="D115" s="114" t="s">
        <v>1389</v>
      </c>
      <c r="E115" s="105" t="s">
        <v>1241</v>
      </c>
      <c r="G115" s="114" t="s">
        <v>558</v>
      </c>
      <c r="I115" s="105" t="s">
        <v>1239</v>
      </c>
    </row>
    <row r="116" spans="1:9" ht="120">
      <c r="A116" s="146" t="s">
        <v>587</v>
      </c>
      <c r="B116" s="146" t="s">
        <v>748</v>
      </c>
      <c r="C116" s="146" t="s">
        <v>749</v>
      </c>
      <c r="D116" s="114" t="s">
        <v>1389</v>
      </c>
      <c r="E116" s="105" t="s">
        <v>1240</v>
      </c>
      <c r="G116" s="114" t="s">
        <v>558</v>
      </c>
      <c r="I116" s="105" t="s">
        <v>1239</v>
      </c>
    </row>
    <row r="117" spans="1:9" ht="180">
      <c r="A117" s="146"/>
      <c r="B117" s="146"/>
      <c r="C117" s="146"/>
      <c r="D117" s="114" t="s">
        <v>1389</v>
      </c>
      <c r="E117" s="105" t="s">
        <v>750</v>
      </c>
      <c r="G117" s="114" t="s">
        <v>605</v>
      </c>
    </row>
    <row r="118" spans="1:9" ht="135">
      <c r="A118" s="146"/>
      <c r="B118" s="146"/>
      <c r="C118" s="146" t="s">
        <v>751</v>
      </c>
      <c r="D118" s="114" t="s">
        <v>1390</v>
      </c>
      <c r="E118" s="105" t="s">
        <v>1238</v>
      </c>
      <c r="G118" s="114" t="s">
        <v>556</v>
      </c>
      <c r="I118" s="105" t="s">
        <v>741</v>
      </c>
    </row>
    <row r="119" spans="1:9" ht="75">
      <c r="A119" s="146"/>
      <c r="B119" s="146"/>
      <c r="C119" s="146"/>
      <c r="D119" s="114" t="s">
        <v>1390</v>
      </c>
      <c r="E119" s="105" t="s">
        <v>752</v>
      </c>
      <c r="G119" s="114" t="s">
        <v>572</v>
      </c>
    </row>
    <row r="120" spans="1:9" ht="90">
      <c r="A120" s="114" t="s">
        <v>346</v>
      </c>
      <c r="B120" s="114" t="s">
        <v>753</v>
      </c>
      <c r="C120" s="114" t="s">
        <v>754</v>
      </c>
      <c r="D120" s="114" t="s">
        <v>1389</v>
      </c>
      <c r="E120" s="105" t="s">
        <v>755</v>
      </c>
      <c r="I120" s="105" t="s">
        <v>756</v>
      </c>
    </row>
    <row r="121" spans="1:9" ht="150">
      <c r="A121" s="146" t="s">
        <v>346</v>
      </c>
      <c r="B121" s="146" t="s">
        <v>757</v>
      </c>
      <c r="C121" s="114" t="s">
        <v>758</v>
      </c>
      <c r="D121" s="114" t="s">
        <v>1399</v>
      </c>
      <c r="E121" s="105" t="s">
        <v>1360</v>
      </c>
      <c r="G121" s="114" t="s">
        <v>575</v>
      </c>
      <c r="H121" s="114" t="s">
        <v>565</v>
      </c>
      <c r="I121" s="105" t="s">
        <v>759</v>
      </c>
    </row>
    <row r="122" spans="1:9" ht="90">
      <c r="A122" s="146"/>
      <c r="B122" s="146"/>
      <c r="C122" s="114" t="s">
        <v>760</v>
      </c>
      <c r="D122" s="114" t="s">
        <v>1399</v>
      </c>
      <c r="E122" s="105" t="s">
        <v>761</v>
      </c>
      <c r="G122" s="114" t="s">
        <v>575</v>
      </c>
      <c r="H122" s="114" t="s">
        <v>565</v>
      </c>
      <c r="I122" s="105" t="s">
        <v>759</v>
      </c>
    </row>
    <row r="123" spans="1:9" ht="120">
      <c r="A123" s="146"/>
      <c r="B123" s="146"/>
      <c r="C123" s="114" t="s">
        <v>762</v>
      </c>
      <c r="D123" s="114" t="s">
        <v>1399</v>
      </c>
      <c r="E123" s="105" t="s">
        <v>763</v>
      </c>
      <c r="G123" s="114" t="s">
        <v>575</v>
      </c>
      <c r="H123" s="114" t="s">
        <v>565</v>
      </c>
      <c r="I123" s="105" t="s">
        <v>759</v>
      </c>
    </row>
    <row r="124" spans="1:9" ht="120">
      <c r="A124" s="146"/>
      <c r="B124" s="146"/>
      <c r="C124" s="146" t="s">
        <v>764</v>
      </c>
      <c r="D124" s="114" t="s">
        <v>1389</v>
      </c>
      <c r="E124" s="105" t="s">
        <v>1237</v>
      </c>
      <c r="G124" s="114" t="s">
        <v>575</v>
      </c>
      <c r="H124" s="114" t="s">
        <v>565</v>
      </c>
      <c r="I124" s="105" t="s">
        <v>759</v>
      </c>
    </row>
    <row r="125" spans="1:9" ht="60">
      <c r="A125" s="146"/>
      <c r="B125" s="146"/>
      <c r="C125" s="146"/>
      <c r="D125" s="114" t="s">
        <v>1389</v>
      </c>
      <c r="E125" s="105" t="s">
        <v>1236</v>
      </c>
      <c r="G125" s="114" t="s">
        <v>565</v>
      </c>
    </row>
    <row r="126" spans="1:9" ht="105">
      <c r="A126" s="146"/>
      <c r="B126" s="146"/>
      <c r="C126" s="114" t="s">
        <v>765</v>
      </c>
      <c r="D126" s="114" t="s">
        <v>1389</v>
      </c>
      <c r="E126" s="105" t="s">
        <v>766</v>
      </c>
      <c r="G126" s="114" t="s">
        <v>572</v>
      </c>
      <c r="I126" s="105" t="s">
        <v>767</v>
      </c>
    </row>
    <row r="127" spans="1:9" ht="135">
      <c r="A127" s="146" t="s">
        <v>587</v>
      </c>
      <c r="B127" s="146" t="s">
        <v>768</v>
      </c>
      <c r="C127" s="114" t="s">
        <v>769</v>
      </c>
      <c r="D127" s="114" t="s">
        <v>1389</v>
      </c>
      <c r="E127" s="105" t="s">
        <v>1235</v>
      </c>
      <c r="F127" s="105" t="s">
        <v>770</v>
      </c>
      <c r="G127" s="114" t="s">
        <v>575</v>
      </c>
      <c r="H127" s="114" t="s">
        <v>565</v>
      </c>
      <c r="I127" s="105" t="s">
        <v>573</v>
      </c>
    </row>
    <row r="128" spans="1:9" ht="135">
      <c r="A128" s="146"/>
      <c r="B128" s="146"/>
      <c r="C128" s="114" t="s">
        <v>771</v>
      </c>
      <c r="D128" s="114" t="s">
        <v>1389</v>
      </c>
      <c r="E128" s="105" t="s">
        <v>772</v>
      </c>
      <c r="F128" s="105" t="s">
        <v>773</v>
      </c>
      <c r="G128" s="114" t="s">
        <v>575</v>
      </c>
      <c r="H128" s="114" t="s">
        <v>565</v>
      </c>
      <c r="I128" s="105" t="s">
        <v>573</v>
      </c>
    </row>
    <row r="129" spans="1:9" ht="90">
      <c r="A129" s="146"/>
      <c r="B129" s="146"/>
      <c r="C129" s="114" t="s">
        <v>774</v>
      </c>
      <c r="D129" s="114" t="s">
        <v>1389</v>
      </c>
      <c r="E129" s="105" t="s">
        <v>775</v>
      </c>
      <c r="F129" s="105" t="s">
        <v>770</v>
      </c>
      <c r="G129" s="114" t="s">
        <v>558</v>
      </c>
      <c r="I129" s="105" t="s">
        <v>573</v>
      </c>
    </row>
    <row r="130" spans="1:9" ht="105">
      <c r="A130" s="146" t="s">
        <v>587</v>
      </c>
      <c r="B130" s="146" t="s">
        <v>776</v>
      </c>
      <c r="C130" s="146" t="s">
        <v>777</v>
      </c>
      <c r="D130" s="114" t="s">
        <v>1400</v>
      </c>
      <c r="E130" s="105" t="s">
        <v>1234</v>
      </c>
      <c r="G130" s="114" t="s">
        <v>558</v>
      </c>
      <c r="I130" s="105" t="s">
        <v>573</v>
      </c>
    </row>
    <row r="131" spans="1:9" ht="165">
      <c r="A131" s="146"/>
      <c r="B131" s="146"/>
      <c r="C131" s="146"/>
      <c r="D131" s="114" t="s">
        <v>1400</v>
      </c>
      <c r="E131" s="105" t="s">
        <v>1233</v>
      </c>
      <c r="F131" s="105" t="s">
        <v>778</v>
      </c>
      <c r="G131" s="114" t="s">
        <v>575</v>
      </c>
      <c r="H131" s="114" t="s">
        <v>602</v>
      </c>
    </row>
    <row r="132" spans="1:9" ht="165">
      <c r="A132" s="146"/>
      <c r="B132" s="146"/>
      <c r="C132" s="114" t="s">
        <v>779</v>
      </c>
      <c r="D132" s="114" t="s">
        <v>1390</v>
      </c>
      <c r="E132" s="105" t="s">
        <v>1361</v>
      </c>
      <c r="G132" s="114" t="s">
        <v>558</v>
      </c>
      <c r="I132" s="105" t="s">
        <v>573</v>
      </c>
    </row>
    <row r="133" spans="1:9" ht="195">
      <c r="A133" s="146" t="s">
        <v>587</v>
      </c>
      <c r="B133" s="146" t="s">
        <v>780</v>
      </c>
      <c r="C133" s="146" t="s">
        <v>781</v>
      </c>
      <c r="D133" s="114" t="s">
        <v>1389</v>
      </c>
      <c r="E133" s="105" t="s">
        <v>1232</v>
      </c>
      <c r="G133" s="114" t="s">
        <v>558</v>
      </c>
      <c r="I133" s="105" t="s">
        <v>573</v>
      </c>
    </row>
    <row r="134" spans="1:9" ht="135">
      <c r="A134" s="146"/>
      <c r="B134" s="146"/>
      <c r="C134" s="146"/>
      <c r="D134" s="114" t="s">
        <v>1389</v>
      </c>
      <c r="E134" s="105" t="s">
        <v>1231</v>
      </c>
      <c r="G134" s="114" t="s">
        <v>558</v>
      </c>
    </row>
    <row r="135" spans="1:9" ht="105">
      <c r="A135" s="146"/>
      <c r="B135" s="146"/>
      <c r="C135" s="114" t="s">
        <v>782</v>
      </c>
      <c r="D135" s="114" t="s">
        <v>1389</v>
      </c>
      <c r="E135" s="105" t="s">
        <v>1230</v>
      </c>
      <c r="G135" s="114" t="s">
        <v>558</v>
      </c>
      <c r="I135" s="105" t="s">
        <v>573</v>
      </c>
    </row>
    <row r="136" spans="1:9" ht="180">
      <c r="A136" s="114" t="s">
        <v>587</v>
      </c>
      <c r="B136" s="114" t="s">
        <v>783</v>
      </c>
      <c r="C136" s="114" t="s">
        <v>784</v>
      </c>
      <c r="D136" s="114" t="s">
        <v>1389</v>
      </c>
      <c r="E136" s="105" t="s">
        <v>1229</v>
      </c>
      <c r="G136" s="114" t="s">
        <v>572</v>
      </c>
      <c r="I136" s="105" t="s">
        <v>1089</v>
      </c>
    </row>
    <row r="137" spans="1:9" ht="195">
      <c r="A137" s="114" t="s">
        <v>587</v>
      </c>
      <c r="B137" s="114" t="s">
        <v>785</v>
      </c>
      <c r="C137" s="114" t="s">
        <v>786</v>
      </c>
      <c r="D137" s="114" t="s">
        <v>1399</v>
      </c>
      <c r="E137" s="105" t="s">
        <v>1228</v>
      </c>
      <c r="G137" s="114" t="s">
        <v>565</v>
      </c>
      <c r="H137" s="114" t="s">
        <v>575</v>
      </c>
      <c r="I137" s="105" t="s">
        <v>759</v>
      </c>
    </row>
    <row r="138" spans="1:9" ht="120">
      <c r="A138" s="146" t="s">
        <v>587</v>
      </c>
      <c r="B138" s="146" t="s">
        <v>787</v>
      </c>
      <c r="C138" s="146" t="s">
        <v>788</v>
      </c>
      <c r="D138" s="114" t="s">
        <v>1389</v>
      </c>
      <c r="E138" s="105" t="s">
        <v>1227</v>
      </c>
      <c r="G138" s="114" t="s">
        <v>558</v>
      </c>
      <c r="I138" s="105" t="s">
        <v>1226</v>
      </c>
    </row>
    <row r="139" spans="1:9" ht="75">
      <c r="A139" s="146"/>
      <c r="B139" s="146"/>
      <c r="C139" s="146"/>
      <c r="D139" s="114" t="s">
        <v>1389</v>
      </c>
      <c r="E139" s="105" t="s">
        <v>1225</v>
      </c>
      <c r="G139" s="114" t="s">
        <v>572</v>
      </c>
    </row>
    <row r="140" spans="1:9" ht="120">
      <c r="A140" s="146"/>
      <c r="B140" s="146"/>
      <c r="C140" s="114" t="s">
        <v>790</v>
      </c>
      <c r="D140" s="114" t="s">
        <v>1389</v>
      </c>
      <c r="E140" s="105" t="s">
        <v>1224</v>
      </c>
      <c r="G140" s="114" t="s">
        <v>558</v>
      </c>
      <c r="I140" s="105" t="s">
        <v>573</v>
      </c>
    </row>
    <row r="141" spans="1:9" ht="165">
      <c r="A141" s="146" t="s">
        <v>587</v>
      </c>
      <c r="B141" s="146" t="s">
        <v>791</v>
      </c>
      <c r="C141" s="146" t="s">
        <v>792</v>
      </c>
      <c r="D141" s="114" t="s">
        <v>1389</v>
      </c>
      <c r="E141" s="105" t="s">
        <v>793</v>
      </c>
      <c r="G141" s="114" t="s">
        <v>572</v>
      </c>
      <c r="I141" s="105" t="s">
        <v>794</v>
      </c>
    </row>
    <row r="142" spans="1:9" ht="120">
      <c r="A142" s="146"/>
      <c r="B142" s="146"/>
      <c r="C142" s="146"/>
      <c r="D142" s="114" t="s">
        <v>1389</v>
      </c>
      <c r="E142" s="105" t="s">
        <v>795</v>
      </c>
      <c r="G142" s="114" t="s">
        <v>567</v>
      </c>
    </row>
    <row r="143" spans="1:9" ht="165">
      <c r="A143" s="146"/>
      <c r="B143" s="146"/>
      <c r="C143" s="146"/>
      <c r="D143" s="114" t="s">
        <v>1389</v>
      </c>
      <c r="E143" s="105" t="s">
        <v>796</v>
      </c>
      <c r="G143" s="114" t="s">
        <v>605</v>
      </c>
    </row>
    <row r="144" spans="1:9" ht="90">
      <c r="A144" s="114" t="s">
        <v>587</v>
      </c>
      <c r="B144" s="114" t="s">
        <v>797</v>
      </c>
      <c r="C144" s="114" t="s">
        <v>798</v>
      </c>
      <c r="D144" s="114" t="s">
        <v>1389</v>
      </c>
      <c r="E144" s="105" t="s">
        <v>799</v>
      </c>
      <c r="G144" s="114" t="s">
        <v>572</v>
      </c>
      <c r="I144" s="105" t="s">
        <v>800</v>
      </c>
    </row>
    <row r="145" spans="1:9" ht="105">
      <c r="A145" s="146" t="s">
        <v>587</v>
      </c>
      <c r="B145" s="146" t="s">
        <v>801</v>
      </c>
      <c r="C145" s="146" t="s">
        <v>802</v>
      </c>
      <c r="D145" s="114" t="s">
        <v>1389</v>
      </c>
      <c r="E145" s="105" t="s">
        <v>1090</v>
      </c>
      <c r="G145" s="114" t="s">
        <v>572</v>
      </c>
      <c r="H145" s="114" t="s">
        <v>1362</v>
      </c>
      <c r="I145" s="105" t="s">
        <v>803</v>
      </c>
    </row>
    <row r="146" spans="1:9" ht="285">
      <c r="A146" s="146"/>
      <c r="B146" s="146"/>
      <c r="C146" s="146"/>
      <c r="D146" s="114" t="s">
        <v>1389</v>
      </c>
      <c r="E146" s="105" t="s">
        <v>804</v>
      </c>
      <c r="G146" s="114" t="s">
        <v>572</v>
      </c>
    </row>
    <row r="147" spans="1:9" ht="75">
      <c r="A147" s="146"/>
      <c r="B147" s="146"/>
      <c r="C147" s="146" t="s">
        <v>805</v>
      </c>
      <c r="D147" s="114" t="s">
        <v>1389</v>
      </c>
      <c r="E147" s="105" t="s">
        <v>806</v>
      </c>
      <c r="G147" s="114" t="s">
        <v>605</v>
      </c>
      <c r="H147" s="114" t="s">
        <v>1362</v>
      </c>
      <c r="I147" s="105" t="s">
        <v>803</v>
      </c>
    </row>
    <row r="148" spans="1:9" ht="105">
      <c r="A148" s="146"/>
      <c r="B148" s="146"/>
      <c r="C148" s="146"/>
      <c r="D148" s="114" t="s">
        <v>1389</v>
      </c>
      <c r="E148" s="105" t="s">
        <v>807</v>
      </c>
      <c r="F148" s="105" t="s">
        <v>1137</v>
      </c>
      <c r="G148" s="114" t="s">
        <v>572</v>
      </c>
      <c r="H148" s="114" t="s">
        <v>1362</v>
      </c>
    </row>
    <row r="149" spans="1:9" ht="120">
      <c r="A149" s="146"/>
      <c r="B149" s="146"/>
      <c r="C149" s="114" t="s">
        <v>808</v>
      </c>
      <c r="D149" s="114" t="s">
        <v>1389</v>
      </c>
      <c r="E149" s="105" t="s">
        <v>809</v>
      </c>
      <c r="F149" s="105" t="s">
        <v>1137</v>
      </c>
      <c r="G149" s="114" t="s">
        <v>572</v>
      </c>
      <c r="H149" s="114" t="s">
        <v>1362</v>
      </c>
      <c r="I149" s="105" t="s">
        <v>794</v>
      </c>
    </row>
    <row r="150" spans="1:9" ht="210">
      <c r="A150" s="146" t="s">
        <v>346</v>
      </c>
      <c r="B150" s="146" t="s">
        <v>810</v>
      </c>
      <c r="C150" s="146" t="s">
        <v>811</v>
      </c>
      <c r="D150" s="114" t="s">
        <v>1391</v>
      </c>
      <c r="E150" s="105" t="s">
        <v>1363</v>
      </c>
      <c r="F150" s="105" t="s">
        <v>1364</v>
      </c>
      <c r="G150" s="114" t="s">
        <v>566</v>
      </c>
      <c r="H150" s="114" t="s">
        <v>556</v>
      </c>
      <c r="I150" s="105" t="s">
        <v>812</v>
      </c>
    </row>
    <row r="151" spans="1:9" ht="195">
      <c r="A151" s="146"/>
      <c r="B151" s="146"/>
      <c r="C151" s="146"/>
      <c r="D151" s="114" t="s">
        <v>1391</v>
      </c>
      <c r="E151" s="105" t="s">
        <v>1223</v>
      </c>
      <c r="F151" s="105" t="s">
        <v>1365</v>
      </c>
      <c r="G151" s="114" t="s">
        <v>558</v>
      </c>
    </row>
    <row r="152" spans="1:9" ht="60">
      <c r="A152" s="146"/>
      <c r="B152" s="146"/>
      <c r="C152" s="146"/>
      <c r="D152" s="114" t="s">
        <v>1391</v>
      </c>
      <c r="E152" s="105" t="s">
        <v>813</v>
      </c>
    </row>
    <row r="153" spans="1:9" ht="45">
      <c r="A153" s="146"/>
      <c r="B153" s="146"/>
      <c r="C153" s="146"/>
      <c r="D153" s="114" t="s">
        <v>1392</v>
      </c>
      <c r="E153" s="105" t="s">
        <v>1222</v>
      </c>
      <c r="G153" s="114" t="s">
        <v>556</v>
      </c>
    </row>
    <row r="154" spans="1:9" ht="210">
      <c r="A154" s="146"/>
      <c r="B154" s="146"/>
      <c r="C154" s="146" t="s">
        <v>1366</v>
      </c>
      <c r="D154" s="114" t="s">
        <v>1390</v>
      </c>
      <c r="E154" s="105" t="s">
        <v>1367</v>
      </c>
      <c r="F154" s="105" t="s">
        <v>1112</v>
      </c>
      <c r="G154" s="114" t="s">
        <v>814</v>
      </c>
      <c r="I154" s="105" t="s">
        <v>568</v>
      </c>
    </row>
    <row r="155" spans="1:9" ht="60">
      <c r="A155" s="146"/>
      <c r="B155" s="146"/>
      <c r="C155" s="146"/>
      <c r="D155" s="114" t="s">
        <v>1390</v>
      </c>
      <c r="E155" s="105" t="s">
        <v>815</v>
      </c>
    </row>
    <row r="156" spans="1:9" ht="240">
      <c r="A156" s="114" t="s">
        <v>587</v>
      </c>
      <c r="B156" s="114" t="s">
        <v>816</v>
      </c>
      <c r="C156" s="114" t="s">
        <v>817</v>
      </c>
      <c r="D156" s="114" t="s">
        <v>1389</v>
      </c>
      <c r="E156" s="105" t="s">
        <v>1221</v>
      </c>
      <c r="G156" s="114" t="s">
        <v>558</v>
      </c>
      <c r="I156" s="105" t="s">
        <v>818</v>
      </c>
    </row>
    <row r="157" spans="1:9" ht="165">
      <c r="A157" s="114" t="s">
        <v>587</v>
      </c>
      <c r="B157" s="114" t="s">
        <v>819</v>
      </c>
      <c r="C157" s="114" t="s">
        <v>820</v>
      </c>
      <c r="D157" s="114" t="s">
        <v>1389</v>
      </c>
      <c r="E157" s="105" t="s">
        <v>1220</v>
      </c>
      <c r="G157" s="114" t="s">
        <v>558</v>
      </c>
      <c r="I157" s="105" t="s">
        <v>573</v>
      </c>
    </row>
    <row r="158" spans="1:9" ht="120">
      <c r="A158" s="146" t="s">
        <v>587</v>
      </c>
      <c r="B158" s="146" t="s">
        <v>821</v>
      </c>
      <c r="C158" s="114" t="s">
        <v>822</v>
      </c>
      <c r="D158" s="114" t="s">
        <v>1390</v>
      </c>
      <c r="E158" s="105" t="s">
        <v>823</v>
      </c>
      <c r="G158" s="114" t="s">
        <v>575</v>
      </c>
      <c r="H158" s="114" t="s">
        <v>566</v>
      </c>
      <c r="I158" s="105" t="s">
        <v>789</v>
      </c>
    </row>
    <row r="159" spans="1:9" ht="135">
      <c r="A159" s="146"/>
      <c r="B159" s="146"/>
      <c r="C159" s="114" t="s">
        <v>824</v>
      </c>
      <c r="D159" s="114" t="s">
        <v>1401</v>
      </c>
      <c r="E159" s="105" t="s">
        <v>1368</v>
      </c>
      <c r="G159" s="114" t="s">
        <v>575</v>
      </c>
      <c r="H159" s="114" t="s">
        <v>566</v>
      </c>
      <c r="I159" s="105" t="s">
        <v>789</v>
      </c>
    </row>
    <row r="160" spans="1:9" ht="45">
      <c r="A160" s="146"/>
      <c r="B160" s="146"/>
      <c r="C160" s="114" t="s">
        <v>825</v>
      </c>
      <c r="D160" s="114" t="s">
        <v>1401</v>
      </c>
      <c r="E160" s="105" t="s">
        <v>826</v>
      </c>
      <c r="G160" s="114" t="s">
        <v>572</v>
      </c>
      <c r="I160" s="105" t="s">
        <v>794</v>
      </c>
    </row>
    <row r="161" spans="1:9" ht="60">
      <c r="A161" s="146" t="s">
        <v>587</v>
      </c>
      <c r="B161" s="146" t="s">
        <v>827</v>
      </c>
      <c r="C161" s="114" t="s">
        <v>828</v>
      </c>
      <c r="D161" s="114" t="s">
        <v>1389</v>
      </c>
      <c r="E161" s="105" t="s">
        <v>829</v>
      </c>
      <c r="G161" s="114" t="s">
        <v>558</v>
      </c>
      <c r="I161" s="105" t="s">
        <v>626</v>
      </c>
    </row>
    <row r="162" spans="1:9" ht="60">
      <c r="A162" s="146"/>
      <c r="B162" s="146"/>
      <c r="C162" s="114" t="s">
        <v>830</v>
      </c>
      <c r="D162" s="114" t="s">
        <v>1389</v>
      </c>
      <c r="E162" s="105" t="s">
        <v>831</v>
      </c>
      <c r="G162" s="114" t="s">
        <v>558</v>
      </c>
      <c r="I162" s="105" t="s">
        <v>626</v>
      </c>
    </row>
    <row r="163" spans="1:9" ht="165">
      <c r="A163" s="146" t="s">
        <v>587</v>
      </c>
      <c r="B163" s="146" t="s">
        <v>832</v>
      </c>
      <c r="C163" s="146" t="s">
        <v>833</v>
      </c>
      <c r="D163" s="114" t="s">
        <v>1389</v>
      </c>
      <c r="E163" s="105" t="s">
        <v>1219</v>
      </c>
      <c r="G163" s="114" t="s">
        <v>575</v>
      </c>
      <c r="H163" s="114" t="s">
        <v>566</v>
      </c>
      <c r="I163" s="105" t="s">
        <v>1369</v>
      </c>
    </row>
    <row r="164" spans="1:9" ht="90">
      <c r="A164" s="146"/>
      <c r="B164" s="146"/>
      <c r="C164" s="146"/>
      <c r="D164" s="114" t="s">
        <v>1389</v>
      </c>
      <c r="E164" s="105" t="s">
        <v>834</v>
      </c>
      <c r="G164" s="114" t="s">
        <v>814</v>
      </c>
    </row>
    <row r="165" spans="1:9" ht="90">
      <c r="A165" s="146"/>
      <c r="B165" s="146"/>
      <c r="C165" s="146"/>
      <c r="D165" s="114" t="s">
        <v>1389</v>
      </c>
      <c r="E165" s="105" t="s">
        <v>1218</v>
      </c>
      <c r="G165" s="114" t="s">
        <v>575</v>
      </c>
      <c r="H165" s="114" t="s">
        <v>566</v>
      </c>
    </row>
    <row r="166" spans="1:9" ht="75">
      <c r="A166" s="146" t="s">
        <v>587</v>
      </c>
      <c r="B166" s="146" t="s">
        <v>835</v>
      </c>
      <c r="C166" s="146" t="s">
        <v>836</v>
      </c>
      <c r="D166" s="114" t="s">
        <v>1389</v>
      </c>
      <c r="E166" s="105" t="s">
        <v>837</v>
      </c>
      <c r="G166" s="114" t="s">
        <v>566</v>
      </c>
      <c r="H166" s="114" t="s">
        <v>556</v>
      </c>
      <c r="I166" s="105" t="s">
        <v>838</v>
      </c>
    </row>
    <row r="167" spans="1:9" ht="75">
      <c r="A167" s="146"/>
      <c r="B167" s="146"/>
      <c r="C167" s="146"/>
      <c r="D167" s="114" t="s">
        <v>1389</v>
      </c>
      <c r="E167" s="105" t="s">
        <v>839</v>
      </c>
      <c r="G167" s="114" t="s">
        <v>558</v>
      </c>
    </row>
    <row r="168" spans="1:9" ht="90">
      <c r="A168" s="146"/>
      <c r="B168" s="146"/>
      <c r="C168" s="146"/>
      <c r="D168" s="114" t="s">
        <v>1389</v>
      </c>
      <c r="E168" s="105" t="s">
        <v>840</v>
      </c>
      <c r="F168" s="105" t="s">
        <v>841</v>
      </c>
      <c r="G168" s="114" t="s">
        <v>558</v>
      </c>
    </row>
    <row r="169" spans="1:9" ht="165">
      <c r="A169" s="146" t="s">
        <v>587</v>
      </c>
      <c r="B169" s="146" t="s">
        <v>842</v>
      </c>
      <c r="C169" s="146" t="s">
        <v>843</v>
      </c>
      <c r="D169" s="114" t="s">
        <v>1389</v>
      </c>
      <c r="E169" s="105" t="s">
        <v>1217</v>
      </c>
      <c r="F169" s="105" t="s">
        <v>1137</v>
      </c>
      <c r="G169" s="114" t="s">
        <v>602</v>
      </c>
      <c r="H169" s="114" t="s">
        <v>575</v>
      </c>
      <c r="I169" s="105" t="s">
        <v>844</v>
      </c>
    </row>
    <row r="170" spans="1:9" ht="120">
      <c r="A170" s="146"/>
      <c r="B170" s="146"/>
      <c r="C170" s="146"/>
      <c r="D170" s="114" t="s">
        <v>1389</v>
      </c>
      <c r="E170" s="105" t="s">
        <v>1104</v>
      </c>
      <c r="G170" s="114" t="s">
        <v>605</v>
      </c>
    </row>
    <row r="171" spans="1:9" ht="105">
      <c r="A171" s="146" t="s">
        <v>587</v>
      </c>
      <c r="B171" s="146" t="s">
        <v>845</v>
      </c>
      <c r="C171" s="146" t="s">
        <v>846</v>
      </c>
      <c r="D171" s="114" t="s">
        <v>1389</v>
      </c>
      <c r="E171" s="105" t="s">
        <v>847</v>
      </c>
      <c r="G171" s="114" t="s">
        <v>558</v>
      </c>
      <c r="H171" s="114" t="s">
        <v>1362</v>
      </c>
      <c r="I171" s="105" t="s">
        <v>844</v>
      </c>
    </row>
    <row r="172" spans="1:9" ht="180">
      <c r="A172" s="146"/>
      <c r="B172" s="146"/>
      <c r="C172" s="146"/>
      <c r="D172" s="114" t="s">
        <v>1389</v>
      </c>
      <c r="E172" s="105" t="s">
        <v>848</v>
      </c>
      <c r="G172" s="114" t="s">
        <v>558</v>
      </c>
      <c r="H172" s="114" t="s">
        <v>1362</v>
      </c>
    </row>
    <row r="173" spans="1:9" ht="105">
      <c r="A173" s="146"/>
      <c r="B173" s="146"/>
      <c r="C173" s="114" t="s">
        <v>849</v>
      </c>
      <c r="D173" s="114" t="s">
        <v>1389</v>
      </c>
      <c r="E173" s="105" t="s">
        <v>1216</v>
      </c>
      <c r="G173" s="114" t="s">
        <v>558</v>
      </c>
      <c r="H173" s="114" t="s">
        <v>1362</v>
      </c>
      <c r="I173" s="105" t="s">
        <v>844</v>
      </c>
    </row>
    <row r="174" spans="1:9" ht="105">
      <c r="A174" s="146"/>
      <c r="B174" s="146"/>
      <c r="C174" s="114" t="s">
        <v>850</v>
      </c>
      <c r="D174" s="114" t="s">
        <v>1389</v>
      </c>
      <c r="E174" s="105" t="s">
        <v>851</v>
      </c>
      <c r="F174" s="105" t="s">
        <v>1137</v>
      </c>
      <c r="G174" s="114" t="s">
        <v>1362</v>
      </c>
      <c r="I174" s="105" t="s">
        <v>844</v>
      </c>
    </row>
    <row r="175" spans="1:9" ht="210">
      <c r="A175" s="146" t="s">
        <v>346</v>
      </c>
      <c r="B175" s="146" t="s">
        <v>852</v>
      </c>
      <c r="C175" s="114" t="s">
        <v>853</v>
      </c>
      <c r="D175" s="114" t="s">
        <v>1389</v>
      </c>
      <c r="E175" s="105" t="s">
        <v>854</v>
      </c>
      <c r="G175" s="114" t="s">
        <v>558</v>
      </c>
      <c r="I175" s="105" t="s">
        <v>855</v>
      </c>
    </row>
    <row r="176" spans="1:9" ht="135">
      <c r="A176" s="146"/>
      <c r="B176" s="146"/>
      <c r="C176" s="114" t="s">
        <v>856</v>
      </c>
      <c r="D176" s="114" t="s">
        <v>1389</v>
      </c>
      <c r="E176" s="105" t="s">
        <v>857</v>
      </c>
      <c r="G176" s="114" t="s">
        <v>605</v>
      </c>
      <c r="I176" s="105" t="s">
        <v>855</v>
      </c>
    </row>
    <row r="177" spans="1:9" ht="210">
      <c r="A177" s="114" t="s">
        <v>587</v>
      </c>
      <c r="B177" s="114" t="s">
        <v>858</v>
      </c>
      <c r="C177" s="114" t="s">
        <v>859</v>
      </c>
      <c r="D177" s="114" t="s">
        <v>1390</v>
      </c>
      <c r="E177" s="105" t="s">
        <v>1370</v>
      </c>
      <c r="F177" s="105" t="s">
        <v>1215</v>
      </c>
      <c r="G177" s="114" t="s">
        <v>556</v>
      </c>
      <c r="I177" s="105" t="s">
        <v>1214</v>
      </c>
    </row>
    <row r="178" spans="1:9" ht="180">
      <c r="A178" s="146" t="s">
        <v>587</v>
      </c>
      <c r="B178" s="146" t="s">
        <v>860</v>
      </c>
      <c r="C178" s="114" t="s">
        <v>861</v>
      </c>
      <c r="D178" s="114" t="s">
        <v>1389</v>
      </c>
      <c r="E178" s="105" t="s">
        <v>1213</v>
      </c>
      <c r="G178" s="114" t="s">
        <v>558</v>
      </c>
      <c r="I178" s="105" t="s">
        <v>862</v>
      </c>
    </row>
    <row r="179" spans="1:9" ht="165">
      <c r="A179" s="146"/>
      <c r="B179" s="146"/>
      <c r="C179" s="146" t="s">
        <v>863</v>
      </c>
      <c r="D179" s="114" t="s">
        <v>1389</v>
      </c>
      <c r="E179" s="105" t="s">
        <v>1212</v>
      </c>
      <c r="G179" s="114" t="s">
        <v>556</v>
      </c>
      <c r="I179" s="105" t="s">
        <v>864</v>
      </c>
    </row>
    <row r="180" spans="1:9" ht="240">
      <c r="A180" s="146"/>
      <c r="B180" s="146"/>
      <c r="C180" s="146"/>
      <c r="D180" s="114" t="s">
        <v>1389</v>
      </c>
      <c r="E180" s="105" t="s">
        <v>1211</v>
      </c>
      <c r="G180" s="114" t="s">
        <v>556</v>
      </c>
    </row>
    <row r="181" spans="1:9" ht="225">
      <c r="A181" s="146" t="s">
        <v>587</v>
      </c>
      <c r="B181" s="146" t="s">
        <v>865</v>
      </c>
      <c r="C181" s="146" t="s">
        <v>866</v>
      </c>
      <c r="D181" s="114" t="s">
        <v>1390</v>
      </c>
      <c r="E181" s="105" t="s">
        <v>1210</v>
      </c>
      <c r="G181" s="114" t="s">
        <v>558</v>
      </c>
      <c r="I181" s="105" t="s">
        <v>1207</v>
      </c>
    </row>
    <row r="182" spans="1:9" ht="225">
      <c r="A182" s="146"/>
      <c r="B182" s="146"/>
      <c r="C182" s="146"/>
      <c r="D182" s="114" t="s">
        <v>1390</v>
      </c>
      <c r="E182" s="105" t="s">
        <v>1209</v>
      </c>
      <c r="G182" s="114" t="s">
        <v>556</v>
      </c>
    </row>
    <row r="183" spans="1:9" ht="210">
      <c r="A183" s="114" t="s">
        <v>587</v>
      </c>
      <c r="B183" s="114" t="s">
        <v>867</v>
      </c>
      <c r="C183" s="114" t="s">
        <v>868</v>
      </c>
      <c r="D183" s="114" t="s">
        <v>1390</v>
      </c>
      <c r="E183" s="105" t="s">
        <v>1208</v>
      </c>
      <c r="G183" s="114" t="s">
        <v>558</v>
      </c>
      <c r="I183" s="105" t="s">
        <v>1207</v>
      </c>
    </row>
    <row r="184" spans="1:9" ht="135">
      <c r="A184" s="146" t="s">
        <v>587</v>
      </c>
      <c r="B184" s="146" t="s">
        <v>869</v>
      </c>
      <c r="C184" s="114" t="s">
        <v>870</v>
      </c>
      <c r="D184" s="114" t="s">
        <v>1399</v>
      </c>
      <c r="E184" s="105" t="s">
        <v>1206</v>
      </c>
      <c r="G184" s="114" t="s">
        <v>558</v>
      </c>
      <c r="I184" s="105" t="s">
        <v>871</v>
      </c>
    </row>
    <row r="185" spans="1:9" ht="75">
      <c r="A185" s="146"/>
      <c r="B185" s="146"/>
      <c r="C185" s="114" t="s">
        <v>872</v>
      </c>
      <c r="D185" s="114" t="s">
        <v>1389</v>
      </c>
      <c r="E185" s="105" t="s">
        <v>1205</v>
      </c>
      <c r="F185" s="105" t="s">
        <v>873</v>
      </c>
      <c r="I185" s="105" t="s">
        <v>874</v>
      </c>
    </row>
    <row r="186" spans="1:9" ht="165">
      <c r="A186" s="146" t="s">
        <v>587</v>
      </c>
      <c r="B186" s="146" t="s">
        <v>875</v>
      </c>
      <c r="C186" s="114" t="s">
        <v>876</v>
      </c>
      <c r="D186" s="114" t="s">
        <v>1389</v>
      </c>
      <c r="E186" s="105" t="s">
        <v>1204</v>
      </c>
      <c r="G186" s="114" t="s">
        <v>558</v>
      </c>
      <c r="H186" s="114" t="s">
        <v>1362</v>
      </c>
      <c r="I186" s="105" t="s">
        <v>675</v>
      </c>
    </row>
    <row r="187" spans="1:9" ht="180">
      <c r="A187" s="146"/>
      <c r="B187" s="146"/>
      <c r="C187" s="114" t="s">
        <v>877</v>
      </c>
      <c r="D187" s="114" t="s">
        <v>1389</v>
      </c>
      <c r="E187" s="105" t="s">
        <v>1203</v>
      </c>
      <c r="G187" s="114" t="s">
        <v>605</v>
      </c>
      <c r="H187" s="114" t="s">
        <v>558</v>
      </c>
      <c r="I187" s="105" t="s">
        <v>675</v>
      </c>
    </row>
    <row r="188" spans="1:9" ht="240">
      <c r="A188" s="146" t="s">
        <v>587</v>
      </c>
      <c r="B188" s="146" t="s">
        <v>878</v>
      </c>
      <c r="C188" s="114" t="s">
        <v>879</v>
      </c>
      <c r="D188" s="114" t="s">
        <v>1389</v>
      </c>
      <c r="E188" s="105" t="s">
        <v>1202</v>
      </c>
      <c r="F188" s="105" t="s">
        <v>1137</v>
      </c>
      <c r="G188" s="114" t="s">
        <v>558</v>
      </c>
      <c r="H188" s="114" t="s">
        <v>1362</v>
      </c>
      <c r="I188" s="105" t="s">
        <v>1201</v>
      </c>
    </row>
    <row r="189" spans="1:9" ht="165">
      <c r="A189" s="146"/>
      <c r="B189" s="146"/>
      <c r="C189" s="114" t="s">
        <v>880</v>
      </c>
      <c r="D189" s="114" t="s">
        <v>1389</v>
      </c>
      <c r="E189" s="105" t="s">
        <v>881</v>
      </c>
      <c r="F189" s="105" t="s">
        <v>1137</v>
      </c>
      <c r="G189" s="114" t="s">
        <v>572</v>
      </c>
      <c r="H189" s="114" t="s">
        <v>1362</v>
      </c>
      <c r="I189" s="105" t="s">
        <v>568</v>
      </c>
    </row>
    <row r="190" spans="1:9" ht="225">
      <c r="A190" s="146" t="s">
        <v>587</v>
      </c>
      <c r="B190" s="146" t="s">
        <v>1200</v>
      </c>
      <c r="C190" s="146" t="s">
        <v>1199</v>
      </c>
      <c r="D190" s="114" t="s">
        <v>1389</v>
      </c>
      <c r="E190" s="105" t="s">
        <v>1198</v>
      </c>
      <c r="G190" s="114" t="s">
        <v>572</v>
      </c>
      <c r="H190" s="114" t="s">
        <v>1362</v>
      </c>
      <c r="I190" s="105" t="s">
        <v>1197</v>
      </c>
    </row>
    <row r="191" spans="1:9" ht="210">
      <c r="A191" s="146"/>
      <c r="B191" s="146"/>
      <c r="C191" s="146"/>
      <c r="D191" s="114" t="s">
        <v>1389</v>
      </c>
      <c r="E191" s="105" t="s">
        <v>1196</v>
      </c>
      <c r="G191" s="114" t="s">
        <v>572</v>
      </c>
    </row>
    <row r="192" spans="1:9" ht="180">
      <c r="A192" s="146" t="s">
        <v>346</v>
      </c>
      <c r="B192" s="146" t="s">
        <v>882</v>
      </c>
      <c r="C192" s="114" t="s">
        <v>883</v>
      </c>
      <c r="D192" s="114" t="s">
        <v>1389</v>
      </c>
      <c r="E192" s="105" t="s">
        <v>884</v>
      </c>
      <c r="G192" s="114" t="s">
        <v>558</v>
      </c>
      <c r="H192" s="114" t="s">
        <v>585</v>
      </c>
      <c r="I192" s="105" t="s">
        <v>675</v>
      </c>
    </row>
    <row r="193" spans="1:9" ht="285">
      <c r="A193" s="146"/>
      <c r="B193" s="146"/>
      <c r="C193" s="114" t="s">
        <v>885</v>
      </c>
      <c r="D193" s="114" t="s">
        <v>1389</v>
      </c>
      <c r="E193" s="105" t="s">
        <v>1195</v>
      </c>
      <c r="G193" s="114" t="s">
        <v>558</v>
      </c>
      <c r="H193" s="114" t="s">
        <v>602</v>
      </c>
      <c r="I193" s="105" t="s">
        <v>675</v>
      </c>
    </row>
    <row r="194" spans="1:9" ht="180">
      <c r="A194" s="146"/>
      <c r="B194" s="146"/>
      <c r="C194" s="146" t="s">
        <v>886</v>
      </c>
      <c r="D194" s="114" t="s">
        <v>1389</v>
      </c>
      <c r="E194" s="105" t="s">
        <v>1194</v>
      </c>
      <c r="G194" s="114" t="s">
        <v>558</v>
      </c>
      <c r="H194" s="114" t="s">
        <v>585</v>
      </c>
      <c r="I194" s="105" t="s">
        <v>675</v>
      </c>
    </row>
    <row r="195" spans="1:9" ht="120">
      <c r="A195" s="146"/>
      <c r="B195" s="146"/>
      <c r="C195" s="146"/>
      <c r="D195" s="114" t="s">
        <v>1389</v>
      </c>
      <c r="E195" s="105" t="s">
        <v>887</v>
      </c>
      <c r="G195" s="114" t="s">
        <v>566</v>
      </c>
    </row>
    <row r="196" spans="1:9" ht="409.6">
      <c r="A196" s="146" t="s">
        <v>346</v>
      </c>
      <c r="B196" s="146" t="s">
        <v>888</v>
      </c>
      <c r="C196" s="146" t="s">
        <v>889</v>
      </c>
      <c r="D196" s="114" t="s">
        <v>1389</v>
      </c>
      <c r="E196" s="105" t="s">
        <v>1193</v>
      </c>
      <c r="G196" s="114" t="s">
        <v>558</v>
      </c>
      <c r="I196" s="105" t="s">
        <v>675</v>
      </c>
    </row>
    <row r="197" spans="1:9" ht="60">
      <c r="A197" s="146"/>
      <c r="B197" s="146"/>
      <c r="C197" s="146"/>
      <c r="D197" s="114" t="s">
        <v>1389</v>
      </c>
      <c r="E197" s="105" t="s">
        <v>1192</v>
      </c>
      <c r="G197" s="114" t="s">
        <v>565</v>
      </c>
    </row>
    <row r="198" spans="1:9" ht="75">
      <c r="A198" s="146"/>
      <c r="B198" s="146"/>
      <c r="C198" s="146"/>
      <c r="D198" s="114" t="s">
        <v>1389</v>
      </c>
      <c r="E198" s="105" t="s">
        <v>1191</v>
      </c>
      <c r="G198" s="114" t="s">
        <v>605</v>
      </c>
    </row>
    <row r="199" spans="1:9" ht="342">
      <c r="A199" s="146"/>
      <c r="B199" s="146"/>
      <c r="C199" s="146" t="s">
        <v>890</v>
      </c>
      <c r="D199" s="114" t="s">
        <v>1389</v>
      </c>
      <c r="E199" s="105" t="s">
        <v>1190</v>
      </c>
      <c r="G199" s="114" t="s">
        <v>558</v>
      </c>
      <c r="I199" s="105" t="s">
        <v>675</v>
      </c>
    </row>
    <row r="200" spans="1:9" ht="60">
      <c r="A200" s="146"/>
      <c r="B200" s="146"/>
      <c r="C200" s="146"/>
      <c r="D200" s="114" t="s">
        <v>1389</v>
      </c>
      <c r="E200" s="105" t="s">
        <v>1189</v>
      </c>
      <c r="G200" s="114" t="s">
        <v>565</v>
      </c>
    </row>
    <row r="201" spans="1:9" ht="90">
      <c r="A201" s="146"/>
      <c r="B201" s="146"/>
      <c r="C201" s="146"/>
      <c r="D201" s="114" t="s">
        <v>1389</v>
      </c>
      <c r="E201" s="105" t="s">
        <v>1188</v>
      </c>
      <c r="G201" s="114" t="s">
        <v>605</v>
      </c>
    </row>
    <row r="202" spans="1:9" ht="255">
      <c r="A202" s="146"/>
      <c r="B202" s="146"/>
      <c r="C202" s="146" t="s">
        <v>891</v>
      </c>
      <c r="D202" s="114" t="s">
        <v>1389</v>
      </c>
      <c r="E202" s="105" t="s">
        <v>1187</v>
      </c>
      <c r="G202" s="114" t="s">
        <v>558</v>
      </c>
      <c r="I202" s="105" t="s">
        <v>675</v>
      </c>
    </row>
    <row r="203" spans="1:9" ht="105">
      <c r="A203" s="146"/>
      <c r="B203" s="146"/>
      <c r="C203" s="146"/>
      <c r="D203" s="114" t="s">
        <v>1389</v>
      </c>
      <c r="E203" s="105" t="s">
        <v>1186</v>
      </c>
      <c r="G203" s="114" t="s">
        <v>565</v>
      </c>
    </row>
    <row r="204" spans="1:9" ht="195">
      <c r="A204" s="146" t="s">
        <v>346</v>
      </c>
      <c r="B204" s="146" t="s">
        <v>892</v>
      </c>
      <c r="C204" s="146" t="s">
        <v>893</v>
      </c>
      <c r="D204" s="114" t="s">
        <v>1389</v>
      </c>
      <c r="E204" s="105" t="s">
        <v>1185</v>
      </c>
      <c r="G204" s="114" t="s">
        <v>605</v>
      </c>
      <c r="I204" s="105" t="s">
        <v>675</v>
      </c>
    </row>
    <row r="205" spans="1:9" ht="120">
      <c r="A205" s="146"/>
      <c r="B205" s="146"/>
      <c r="C205" s="146"/>
      <c r="D205" s="114" t="s">
        <v>1389</v>
      </c>
      <c r="E205" s="105" t="s">
        <v>1184</v>
      </c>
      <c r="G205" s="114" t="s">
        <v>565</v>
      </c>
    </row>
    <row r="206" spans="1:9" ht="409.6">
      <c r="A206" s="146"/>
      <c r="B206" s="146"/>
      <c r="C206" s="146" t="s">
        <v>894</v>
      </c>
      <c r="D206" s="114" t="s">
        <v>1389</v>
      </c>
      <c r="E206" s="105" t="s">
        <v>1183</v>
      </c>
      <c r="G206" s="114" t="s">
        <v>605</v>
      </c>
      <c r="I206" s="105" t="s">
        <v>675</v>
      </c>
    </row>
    <row r="207" spans="1:9" ht="120">
      <c r="A207" s="146"/>
      <c r="B207" s="146"/>
      <c r="C207" s="146"/>
      <c r="D207" s="114" t="s">
        <v>1389</v>
      </c>
      <c r="E207" s="105" t="s">
        <v>1182</v>
      </c>
      <c r="G207" s="114" t="s">
        <v>565</v>
      </c>
    </row>
    <row r="208" spans="1:9" ht="135">
      <c r="A208" s="146" t="s">
        <v>587</v>
      </c>
      <c r="B208" s="146" t="s">
        <v>895</v>
      </c>
      <c r="C208" s="146" t="s">
        <v>896</v>
      </c>
      <c r="D208" s="114" t="s">
        <v>1389</v>
      </c>
      <c r="E208" s="105" t="s">
        <v>1181</v>
      </c>
      <c r="G208" s="114" t="s">
        <v>558</v>
      </c>
      <c r="I208" s="105" t="s">
        <v>573</v>
      </c>
    </row>
    <row r="209" spans="1:9" ht="165">
      <c r="A209" s="146"/>
      <c r="B209" s="146"/>
      <c r="C209" s="146"/>
      <c r="D209" s="114" t="s">
        <v>1389</v>
      </c>
      <c r="E209" s="105" t="s">
        <v>897</v>
      </c>
      <c r="G209" s="114" t="s">
        <v>558</v>
      </c>
    </row>
    <row r="210" spans="1:9" ht="210">
      <c r="A210" s="146" t="s">
        <v>587</v>
      </c>
      <c r="B210" s="146" t="s">
        <v>898</v>
      </c>
      <c r="C210" s="146" t="s">
        <v>899</v>
      </c>
      <c r="D210" s="114" t="s">
        <v>1389</v>
      </c>
      <c r="E210" s="105" t="s">
        <v>1180</v>
      </c>
      <c r="G210" s="114" t="s">
        <v>558</v>
      </c>
      <c r="H210" s="114" t="s">
        <v>602</v>
      </c>
      <c r="I210" s="105" t="s">
        <v>675</v>
      </c>
    </row>
    <row r="211" spans="1:9" ht="60">
      <c r="A211" s="146"/>
      <c r="B211" s="146"/>
      <c r="C211" s="146"/>
      <c r="D211" s="114" t="s">
        <v>1389</v>
      </c>
      <c r="E211" s="105" t="s">
        <v>900</v>
      </c>
      <c r="G211" s="114" t="s">
        <v>558</v>
      </c>
      <c r="H211" s="114" t="s">
        <v>585</v>
      </c>
    </row>
    <row r="212" spans="1:9" ht="195">
      <c r="A212" s="146"/>
      <c r="B212" s="146"/>
      <c r="C212" s="114" t="s">
        <v>901</v>
      </c>
      <c r="D212" s="114" t="s">
        <v>1389</v>
      </c>
      <c r="E212" s="105" t="s">
        <v>1179</v>
      </c>
      <c r="G212" s="114" t="s">
        <v>558</v>
      </c>
      <c r="H212" s="114" t="s">
        <v>585</v>
      </c>
      <c r="I212" s="105" t="s">
        <v>675</v>
      </c>
    </row>
    <row r="213" spans="1:9" ht="255">
      <c r="A213" s="146" t="s">
        <v>587</v>
      </c>
      <c r="B213" s="146" t="s">
        <v>902</v>
      </c>
      <c r="C213" s="114" t="s">
        <v>903</v>
      </c>
      <c r="D213" s="114" t="s">
        <v>1389</v>
      </c>
      <c r="E213" s="105" t="s">
        <v>1371</v>
      </c>
      <c r="G213" s="114" t="s">
        <v>585</v>
      </c>
      <c r="I213" s="105" t="s">
        <v>675</v>
      </c>
    </row>
    <row r="214" spans="1:9" ht="384">
      <c r="A214" s="146"/>
      <c r="B214" s="146"/>
      <c r="C214" s="114" t="s">
        <v>904</v>
      </c>
      <c r="D214" s="114" t="s">
        <v>1389</v>
      </c>
      <c r="E214" s="105" t="s">
        <v>1372</v>
      </c>
      <c r="G214" s="114" t="s">
        <v>585</v>
      </c>
      <c r="I214" s="105" t="s">
        <v>675</v>
      </c>
    </row>
    <row r="215" spans="1:9" ht="210">
      <c r="A215" s="146" t="s">
        <v>587</v>
      </c>
      <c r="B215" s="146" t="s">
        <v>905</v>
      </c>
      <c r="C215" s="114" t="s">
        <v>906</v>
      </c>
      <c r="D215" s="114" t="s">
        <v>1389</v>
      </c>
      <c r="E215" s="105" t="s">
        <v>1100</v>
      </c>
      <c r="G215" s="114" t="s">
        <v>558</v>
      </c>
      <c r="I215" s="105" t="s">
        <v>675</v>
      </c>
    </row>
    <row r="216" spans="1:9" ht="165">
      <c r="A216" s="146"/>
      <c r="B216" s="146"/>
      <c r="C216" s="114" t="s">
        <v>907</v>
      </c>
      <c r="D216" s="114" t="s">
        <v>1389</v>
      </c>
      <c r="E216" s="105" t="s">
        <v>908</v>
      </c>
      <c r="G216" s="114" t="s">
        <v>558</v>
      </c>
      <c r="I216" s="105" t="s">
        <v>675</v>
      </c>
    </row>
    <row r="217" spans="1:9" ht="195">
      <c r="A217" s="146"/>
      <c r="B217" s="146"/>
      <c r="C217" s="114" t="s">
        <v>909</v>
      </c>
      <c r="D217" s="114" t="s">
        <v>1389</v>
      </c>
      <c r="E217" s="105" t="s">
        <v>1101</v>
      </c>
      <c r="G217" s="114" t="s">
        <v>558</v>
      </c>
      <c r="I217" s="105" t="s">
        <v>675</v>
      </c>
    </row>
    <row r="218" spans="1:9" ht="165">
      <c r="A218" s="146" t="s">
        <v>587</v>
      </c>
      <c r="B218" s="146" t="s">
        <v>910</v>
      </c>
      <c r="C218" s="146" t="s">
        <v>911</v>
      </c>
      <c r="D218" s="114" t="s">
        <v>1389</v>
      </c>
      <c r="E218" s="105" t="s">
        <v>912</v>
      </c>
      <c r="G218" s="114" t="s">
        <v>558</v>
      </c>
      <c r="I218" s="105" t="s">
        <v>675</v>
      </c>
    </row>
    <row r="219" spans="1:9" ht="90">
      <c r="A219" s="146"/>
      <c r="B219" s="146"/>
      <c r="C219" s="146"/>
      <c r="D219" s="114" t="s">
        <v>1389</v>
      </c>
      <c r="E219" s="105" t="s">
        <v>913</v>
      </c>
      <c r="F219" s="105" t="s">
        <v>914</v>
      </c>
      <c r="G219" s="114" t="s">
        <v>572</v>
      </c>
      <c r="H219" s="114" t="s">
        <v>567</v>
      </c>
    </row>
    <row r="220" spans="1:9" ht="135">
      <c r="A220" s="146"/>
      <c r="B220" s="146"/>
      <c r="C220" s="114" t="s">
        <v>915</v>
      </c>
      <c r="D220" s="114" t="s">
        <v>1389</v>
      </c>
      <c r="E220" s="105" t="s">
        <v>1373</v>
      </c>
      <c r="G220" s="114" t="s">
        <v>558</v>
      </c>
      <c r="I220" s="105" t="s">
        <v>675</v>
      </c>
    </row>
    <row r="221" spans="1:9" ht="180">
      <c r="A221" s="114" t="s">
        <v>587</v>
      </c>
      <c r="B221" s="114" t="s">
        <v>916</v>
      </c>
      <c r="C221" s="114" t="s">
        <v>917</v>
      </c>
      <c r="D221" s="114" t="s">
        <v>1389</v>
      </c>
      <c r="E221" s="105" t="s">
        <v>918</v>
      </c>
      <c r="G221" s="114" t="s">
        <v>572</v>
      </c>
      <c r="I221" s="105" t="s">
        <v>573</v>
      </c>
    </row>
    <row r="222" spans="1:9" ht="285">
      <c r="A222" s="114" t="s">
        <v>587</v>
      </c>
      <c r="B222" s="114" t="s">
        <v>919</v>
      </c>
      <c r="C222" s="114" t="s">
        <v>920</v>
      </c>
      <c r="D222" s="114" t="s">
        <v>1389</v>
      </c>
      <c r="E222" s="105" t="s">
        <v>1178</v>
      </c>
      <c r="G222" s="114" t="s">
        <v>572</v>
      </c>
      <c r="I222" s="105" t="s">
        <v>573</v>
      </c>
    </row>
    <row r="223" spans="1:9" ht="409.6">
      <c r="A223" s="146" t="s">
        <v>587</v>
      </c>
      <c r="B223" s="146" t="s">
        <v>921</v>
      </c>
      <c r="C223" s="114" t="s">
        <v>922</v>
      </c>
      <c r="D223" s="114" t="s">
        <v>1390</v>
      </c>
      <c r="E223" s="105" t="s">
        <v>1177</v>
      </c>
      <c r="G223" s="114" t="s">
        <v>572</v>
      </c>
      <c r="I223" s="105" t="s">
        <v>1175</v>
      </c>
    </row>
    <row r="224" spans="1:9" ht="285">
      <c r="A224" s="146"/>
      <c r="B224" s="146"/>
      <c r="C224" s="114" t="s">
        <v>923</v>
      </c>
      <c r="D224" s="114" t="s">
        <v>1390</v>
      </c>
      <c r="E224" s="105" t="s">
        <v>1176</v>
      </c>
      <c r="G224" s="114" t="s">
        <v>572</v>
      </c>
      <c r="I224" s="105" t="s">
        <v>1175</v>
      </c>
    </row>
    <row r="225" spans="1:9" ht="195">
      <c r="A225" s="146" t="s">
        <v>587</v>
      </c>
      <c r="B225" s="146" t="s">
        <v>924</v>
      </c>
      <c r="C225" s="146" t="s">
        <v>925</v>
      </c>
      <c r="D225" s="114" t="s">
        <v>1390</v>
      </c>
      <c r="E225" s="105" t="s">
        <v>1174</v>
      </c>
      <c r="G225" s="114" t="s">
        <v>575</v>
      </c>
      <c r="H225" s="114" t="s">
        <v>1362</v>
      </c>
      <c r="I225" s="105" t="s">
        <v>568</v>
      </c>
    </row>
    <row r="226" spans="1:9" ht="165">
      <c r="A226" s="146"/>
      <c r="B226" s="146"/>
      <c r="C226" s="146"/>
      <c r="D226" s="114" t="s">
        <v>1390</v>
      </c>
      <c r="E226" s="105" t="s">
        <v>1173</v>
      </c>
      <c r="G226" s="114" t="s">
        <v>572</v>
      </c>
    </row>
    <row r="227" spans="1:9" ht="210">
      <c r="A227" s="146"/>
      <c r="B227" s="146"/>
      <c r="C227" s="146" t="s">
        <v>926</v>
      </c>
      <c r="D227" s="114" t="s">
        <v>1390</v>
      </c>
      <c r="E227" s="105" t="s">
        <v>927</v>
      </c>
      <c r="G227" s="114" t="s">
        <v>605</v>
      </c>
      <c r="H227" s="114" t="s">
        <v>1362</v>
      </c>
      <c r="I227" s="105" t="s">
        <v>568</v>
      </c>
    </row>
    <row r="228" spans="1:9" ht="75">
      <c r="A228" s="146"/>
      <c r="B228" s="146"/>
      <c r="C228" s="146"/>
      <c r="D228" s="114" t="s">
        <v>1390</v>
      </c>
      <c r="E228" s="105" t="s">
        <v>1102</v>
      </c>
      <c r="G228" s="114" t="s">
        <v>572</v>
      </c>
    </row>
    <row r="229" spans="1:9" ht="240">
      <c r="A229" s="114" t="s">
        <v>346</v>
      </c>
      <c r="B229" s="114" t="s">
        <v>928</v>
      </c>
      <c r="C229" s="114" t="s">
        <v>929</v>
      </c>
      <c r="D229" s="114" t="s">
        <v>1389</v>
      </c>
      <c r="E229" s="105" t="s">
        <v>1374</v>
      </c>
      <c r="F229" s="105" t="s">
        <v>930</v>
      </c>
      <c r="G229" s="114" t="s">
        <v>572</v>
      </c>
      <c r="I229" s="105" t="s">
        <v>794</v>
      </c>
    </row>
    <row r="230" spans="1:9" ht="120">
      <c r="A230" s="146" t="s">
        <v>346</v>
      </c>
      <c r="B230" s="146" t="s">
        <v>931</v>
      </c>
      <c r="C230" s="114" t="s">
        <v>932</v>
      </c>
      <c r="D230" s="114" t="s">
        <v>1390</v>
      </c>
      <c r="E230" s="105" t="s">
        <v>1172</v>
      </c>
      <c r="G230" s="114" t="s">
        <v>605</v>
      </c>
      <c r="I230" s="105" t="s">
        <v>568</v>
      </c>
    </row>
    <row r="231" spans="1:9" ht="90">
      <c r="A231" s="146"/>
      <c r="B231" s="146"/>
      <c r="C231" s="114" t="s">
        <v>933</v>
      </c>
      <c r="D231" s="114" t="s">
        <v>1390</v>
      </c>
      <c r="E231" s="105" t="s">
        <v>934</v>
      </c>
      <c r="G231" s="114" t="s">
        <v>605</v>
      </c>
      <c r="I231" s="105" t="s">
        <v>568</v>
      </c>
    </row>
    <row r="232" spans="1:9" ht="120">
      <c r="A232" s="146" t="s">
        <v>587</v>
      </c>
      <c r="B232" s="146" t="s">
        <v>935</v>
      </c>
      <c r="C232" s="114" t="s">
        <v>936</v>
      </c>
      <c r="D232" s="114" t="s">
        <v>1389</v>
      </c>
      <c r="E232" s="105" t="s">
        <v>937</v>
      </c>
      <c r="G232" s="114" t="s">
        <v>572</v>
      </c>
      <c r="I232" s="105" t="s">
        <v>794</v>
      </c>
    </row>
    <row r="233" spans="1:9" ht="180">
      <c r="A233" s="146"/>
      <c r="B233" s="146"/>
      <c r="C233" s="114" t="s">
        <v>938</v>
      </c>
      <c r="D233" s="114" t="s">
        <v>1389</v>
      </c>
      <c r="E233" s="105" t="s">
        <v>939</v>
      </c>
      <c r="G233" s="114" t="s">
        <v>572</v>
      </c>
      <c r="I233" s="105" t="s">
        <v>794</v>
      </c>
    </row>
    <row r="234" spans="1:9" ht="180">
      <c r="A234" s="146"/>
      <c r="B234" s="146"/>
      <c r="C234" s="114" t="s">
        <v>940</v>
      </c>
      <c r="D234" s="114" t="s">
        <v>1389</v>
      </c>
      <c r="E234" s="105" t="s">
        <v>941</v>
      </c>
      <c r="G234" s="114" t="s">
        <v>572</v>
      </c>
      <c r="I234" s="105" t="s">
        <v>794</v>
      </c>
    </row>
    <row r="235" spans="1:9" ht="120">
      <c r="A235" s="146"/>
      <c r="B235" s="146"/>
      <c r="C235" s="114" t="s">
        <v>942</v>
      </c>
      <c r="D235" s="114" t="s">
        <v>1389</v>
      </c>
      <c r="E235" s="105" t="s">
        <v>1171</v>
      </c>
      <c r="F235" s="105" t="s">
        <v>1137</v>
      </c>
      <c r="G235" s="114" t="s">
        <v>572</v>
      </c>
      <c r="H235" s="114" t="s">
        <v>1362</v>
      </c>
      <c r="I235" s="105" t="s">
        <v>794</v>
      </c>
    </row>
    <row r="236" spans="1:9" ht="180">
      <c r="A236" s="146" t="s">
        <v>587</v>
      </c>
      <c r="B236" s="146" t="s">
        <v>943</v>
      </c>
      <c r="C236" s="114" t="s">
        <v>944</v>
      </c>
      <c r="D236" s="114" t="s">
        <v>1389</v>
      </c>
      <c r="E236" s="105" t="s">
        <v>1170</v>
      </c>
      <c r="G236" s="114" t="s">
        <v>572</v>
      </c>
      <c r="I236" s="105" t="s">
        <v>794</v>
      </c>
    </row>
    <row r="237" spans="1:9" ht="210">
      <c r="A237" s="146"/>
      <c r="B237" s="146"/>
      <c r="C237" s="114" t="s">
        <v>945</v>
      </c>
      <c r="D237" s="114" t="s">
        <v>1389</v>
      </c>
      <c r="E237" s="105" t="s">
        <v>1169</v>
      </c>
      <c r="G237" s="114" t="s">
        <v>572</v>
      </c>
      <c r="I237" s="105" t="s">
        <v>794</v>
      </c>
    </row>
    <row r="238" spans="1:9" ht="300">
      <c r="A238" s="114" t="s">
        <v>587</v>
      </c>
      <c r="B238" s="114" t="s">
        <v>946</v>
      </c>
      <c r="C238" s="114" t="s">
        <v>947</v>
      </c>
      <c r="D238" s="114" t="s">
        <v>1389</v>
      </c>
      <c r="E238" s="105" t="s">
        <v>948</v>
      </c>
      <c r="G238" s="114" t="s">
        <v>605</v>
      </c>
      <c r="I238" s="105" t="s">
        <v>794</v>
      </c>
    </row>
    <row r="239" spans="1:9" ht="240">
      <c r="A239" s="146" t="s">
        <v>587</v>
      </c>
      <c r="B239" s="146" t="s">
        <v>949</v>
      </c>
      <c r="C239" s="114" t="s">
        <v>950</v>
      </c>
      <c r="D239" s="114" t="s">
        <v>1389</v>
      </c>
      <c r="E239" s="105" t="s">
        <v>1375</v>
      </c>
      <c r="G239" s="114" t="s">
        <v>572</v>
      </c>
      <c r="I239" s="105" t="s">
        <v>794</v>
      </c>
    </row>
    <row r="240" spans="1:9" ht="75">
      <c r="A240" s="146"/>
      <c r="B240" s="146"/>
      <c r="C240" s="146" t="s">
        <v>951</v>
      </c>
      <c r="D240" s="114" t="s">
        <v>1389</v>
      </c>
      <c r="E240" s="105" t="s">
        <v>952</v>
      </c>
      <c r="G240" s="114" t="s">
        <v>572</v>
      </c>
      <c r="I240" s="105" t="s">
        <v>1168</v>
      </c>
    </row>
    <row r="241" spans="1:9" ht="90">
      <c r="A241" s="146"/>
      <c r="B241" s="146"/>
      <c r="C241" s="146"/>
      <c r="D241" s="114" t="s">
        <v>1389</v>
      </c>
      <c r="E241" s="105" t="s">
        <v>953</v>
      </c>
      <c r="G241" s="114" t="s">
        <v>558</v>
      </c>
    </row>
    <row r="242" spans="1:9" ht="240">
      <c r="A242" s="146" t="s">
        <v>587</v>
      </c>
      <c r="B242" s="146" t="s">
        <v>954</v>
      </c>
      <c r="C242" s="146" t="s">
        <v>955</v>
      </c>
      <c r="D242" s="114" t="s">
        <v>1389</v>
      </c>
      <c r="E242" s="105" t="s">
        <v>1167</v>
      </c>
      <c r="F242" s="105" t="s">
        <v>956</v>
      </c>
      <c r="G242" s="114" t="s">
        <v>558</v>
      </c>
      <c r="I242" s="105" t="s">
        <v>957</v>
      </c>
    </row>
    <row r="243" spans="1:9" ht="60">
      <c r="A243" s="146"/>
      <c r="B243" s="146"/>
      <c r="C243" s="146"/>
      <c r="D243" s="114" t="s">
        <v>1389</v>
      </c>
      <c r="E243" s="105" t="s">
        <v>958</v>
      </c>
      <c r="G243" s="114" t="s">
        <v>572</v>
      </c>
    </row>
    <row r="244" spans="1:9" ht="180">
      <c r="A244" s="114" t="s">
        <v>587</v>
      </c>
      <c r="B244" s="114" t="s">
        <v>959</v>
      </c>
      <c r="C244" s="114" t="s">
        <v>960</v>
      </c>
      <c r="D244" s="114" t="s">
        <v>1389</v>
      </c>
      <c r="E244" s="105" t="s">
        <v>1166</v>
      </c>
      <c r="F244" s="105" t="s">
        <v>961</v>
      </c>
      <c r="G244" s="114" t="s">
        <v>572</v>
      </c>
      <c r="I244" s="105" t="s">
        <v>962</v>
      </c>
    </row>
    <row r="245" spans="1:9" ht="90">
      <c r="A245" s="146" t="s">
        <v>587</v>
      </c>
      <c r="B245" s="146" t="s">
        <v>963</v>
      </c>
      <c r="C245" s="114" t="s">
        <v>964</v>
      </c>
      <c r="D245" s="114" t="s">
        <v>1389</v>
      </c>
      <c r="E245" s="105" t="s">
        <v>1165</v>
      </c>
      <c r="G245" s="114" t="s">
        <v>558</v>
      </c>
      <c r="I245" s="105" t="s">
        <v>573</v>
      </c>
    </row>
    <row r="246" spans="1:9" ht="180">
      <c r="A246" s="146"/>
      <c r="B246" s="146"/>
      <c r="C246" s="146" t="s">
        <v>965</v>
      </c>
      <c r="D246" s="114" t="s">
        <v>1389</v>
      </c>
      <c r="E246" s="105" t="s">
        <v>1164</v>
      </c>
      <c r="G246" s="114" t="s">
        <v>558</v>
      </c>
      <c r="I246" s="105" t="s">
        <v>573</v>
      </c>
    </row>
    <row r="247" spans="1:9" ht="75">
      <c r="A247" s="146"/>
      <c r="B247" s="146"/>
      <c r="C247" s="146"/>
      <c r="D247" s="114" t="s">
        <v>1389</v>
      </c>
      <c r="E247" s="105" t="s">
        <v>966</v>
      </c>
      <c r="G247" s="114" t="s">
        <v>605</v>
      </c>
    </row>
    <row r="248" spans="1:9" ht="90">
      <c r="A248" s="146" t="s">
        <v>587</v>
      </c>
      <c r="B248" s="146" t="s">
        <v>967</v>
      </c>
      <c r="C248" s="146" t="s">
        <v>968</v>
      </c>
      <c r="D248" s="114" t="s">
        <v>1389</v>
      </c>
      <c r="E248" s="105" t="s">
        <v>969</v>
      </c>
      <c r="G248" s="114" t="s">
        <v>572</v>
      </c>
      <c r="I248" s="105" t="s">
        <v>794</v>
      </c>
    </row>
    <row r="249" spans="1:9" ht="165">
      <c r="A249" s="146"/>
      <c r="B249" s="146"/>
      <c r="C249" s="146"/>
      <c r="D249" s="114" t="s">
        <v>1389</v>
      </c>
      <c r="E249" s="105" t="s">
        <v>970</v>
      </c>
      <c r="G249" s="114" t="s">
        <v>572</v>
      </c>
    </row>
    <row r="250" spans="1:9" ht="75">
      <c r="A250" s="146" t="s">
        <v>587</v>
      </c>
      <c r="B250" s="146" t="s">
        <v>971</v>
      </c>
      <c r="C250" s="146" t="s">
        <v>972</v>
      </c>
      <c r="D250" s="114" t="s">
        <v>1389</v>
      </c>
      <c r="E250" s="105" t="s">
        <v>973</v>
      </c>
      <c r="G250" s="114" t="s">
        <v>572</v>
      </c>
      <c r="I250" s="105" t="s">
        <v>794</v>
      </c>
    </row>
    <row r="251" spans="1:9" ht="210">
      <c r="A251" s="146"/>
      <c r="B251" s="146"/>
      <c r="C251" s="146"/>
      <c r="D251" s="114" t="s">
        <v>1389</v>
      </c>
      <c r="E251" s="105" t="s">
        <v>974</v>
      </c>
      <c r="G251" s="114" t="s">
        <v>572</v>
      </c>
    </row>
    <row r="252" spans="1:9" ht="210">
      <c r="A252" s="146"/>
      <c r="B252" s="146"/>
      <c r="C252" s="114" t="s">
        <v>975</v>
      </c>
      <c r="D252" s="114" t="s">
        <v>1389</v>
      </c>
      <c r="E252" s="105" t="s">
        <v>976</v>
      </c>
      <c r="G252" s="114" t="s">
        <v>572</v>
      </c>
      <c r="I252" s="105" t="s">
        <v>794</v>
      </c>
    </row>
    <row r="253" spans="1:9" ht="75">
      <c r="A253" s="146" t="s">
        <v>346</v>
      </c>
      <c r="B253" s="146" t="s">
        <v>1094</v>
      </c>
      <c r="C253" s="146" t="s">
        <v>977</v>
      </c>
      <c r="D253" s="114" t="s">
        <v>1389</v>
      </c>
      <c r="E253" s="105" t="s">
        <v>1163</v>
      </c>
      <c r="G253" s="114" t="s">
        <v>572</v>
      </c>
      <c r="I253" s="105" t="s">
        <v>573</v>
      </c>
    </row>
    <row r="254" spans="1:9" ht="90">
      <c r="A254" s="146"/>
      <c r="B254" s="146"/>
      <c r="C254" s="146"/>
      <c r="D254" s="114" t="s">
        <v>1389</v>
      </c>
      <c r="E254" s="105" t="s">
        <v>978</v>
      </c>
      <c r="G254" s="114" t="s">
        <v>572</v>
      </c>
    </row>
    <row r="255" spans="1:9" ht="195">
      <c r="A255" s="146" t="s">
        <v>346</v>
      </c>
      <c r="B255" s="146" t="s">
        <v>979</v>
      </c>
      <c r="C255" s="146" t="s">
        <v>980</v>
      </c>
      <c r="D255" s="114" t="s">
        <v>1389</v>
      </c>
      <c r="E255" s="105" t="s">
        <v>981</v>
      </c>
      <c r="G255" s="114" t="s">
        <v>605</v>
      </c>
      <c r="I255" s="105" t="s">
        <v>573</v>
      </c>
    </row>
    <row r="256" spans="1:9" ht="105">
      <c r="A256" s="146"/>
      <c r="B256" s="146"/>
      <c r="C256" s="146"/>
      <c r="D256" s="114" t="s">
        <v>1389</v>
      </c>
      <c r="E256" s="105" t="s">
        <v>982</v>
      </c>
      <c r="G256" s="114" t="s">
        <v>605</v>
      </c>
    </row>
    <row r="257" spans="1:9" ht="120">
      <c r="A257" s="146"/>
      <c r="B257" s="146"/>
      <c r="C257" s="114" t="s">
        <v>983</v>
      </c>
      <c r="D257" s="114" t="s">
        <v>1389</v>
      </c>
      <c r="E257" s="105" t="s">
        <v>1095</v>
      </c>
      <c r="G257" s="114" t="s">
        <v>572</v>
      </c>
      <c r="I257" s="105" t="s">
        <v>573</v>
      </c>
    </row>
    <row r="258" spans="1:9" ht="409.6">
      <c r="A258" s="114" t="s">
        <v>346</v>
      </c>
      <c r="B258" s="114" t="s">
        <v>984</v>
      </c>
      <c r="C258" s="114" t="s">
        <v>985</v>
      </c>
      <c r="D258" s="114" t="s">
        <v>1389</v>
      </c>
      <c r="E258" s="105" t="s">
        <v>1376</v>
      </c>
      <c r="G258" s="114" t="s">
        <v>572</v>
      </c>
      <c r="I258" s="105" t="s">
        <v>1162</v>
      </c>
    </row>
    <row r="259" spans="1:9" ht="75">
      <c r="A259" s="146" t="s">
        <v>346</v>
      </c>
      <c r="B259" s="146" t="s">
        <v>986</v>
      </c>
      <c r="C259" s="146" t="s">
        <v>987</v>
      </c>
      <c r="D259" s="114" t="s">
        <v>1389</v>
      </c>
      <c r="E259" s="105" t="s">
        <v>1161</v>
      </c>
      <c r="G259" s="114" t="s">
        <v>605</v>
      </c>
      <c r="I259" s="105" t="s">
        <v>794</v>
      </c>
    </row>
    <row r="260" spans="1:9" ht="60">
      <c r="A260" s="146"/>
      <c r="B260" s="146"/>
      <c r="C260" s="146"/>
      <c r="D260" s="114" t="s">
        <v>1389</v>
      </c>
      <c r="E260" s="105" t="s">
        <v>988</v>
      </c>
      <c r="G260" s="114" t="s">
        <v>558</v>
      </c>
    </row>
    <row r="261" spans="1:9" ht="60">
      <c r="A261" s="146"/>
      <c r="B261" s="146"/>
      <c r="C261" s="146"/>
      <c r="D261" s="114" t="s">
        <v>1389</v>
      </c>
      <c r="E261" s="105" t="s">
        <v>1160</v>
      </c>
      <c r="G261" s="114" t="s">
        <v>565</v>
      </c>
    </row>
    <row r="262" spans="1:9" ht="135">
      <c r="A262" s="146"/>
      <c r="B262" s="146"/>
      <c r="C262" s="146" t="s">
        <v>989</v>
      </c>
      <c r="D262" s="114" t="s">
        <v>1389</v>
      </c>
      <c r="E262" s="105" t="s">
        <v>990</v>
      </c>
      <c r="G262" s="114" t="s">
        <v>558</v>
      </c>
      <c r="I262" s="105" t="s">
        <v>794</v>
      </c>
    </row>
    <row r="263" spans="1:9" ht="165">
      <c r="A263" s="146"/>
      <c r="B263" s="146"/>
      <c r="C263" s="146"/>
      <c r="D263" s="114" t="s">
        <v>1389</v>
      </c>
      <c r="E263" s="105" t="s">
        <v>991</v>
      </c>
      <c r="G263" s="114" t="s">
        <v>567</v>
      </c>
    </row>
    <row r="264" spans="1:9" ht="90">
      <c r="A264" s="146" t="s">
        <v>587</v>
      </c>
      <c r="B264" s="146" t="s">
        <v>992</v>
      </c>
      <c r="C264" s="146" t="s">
        <v>993</v>
      </c>
      <c r="D264" s="114" t="s">
        <v>1389</v>
      </c>
      <c r="E264" s="105" t="s">
        <v>1159</v>
      </c>
      <c r="G264" s="114" t="s">
        <v>558</v>
      </c>
      <c r="I264" s="105" t="s">
        <v>794</v>
      </c>
    </row>
    <row r="265" spans="1:9" ht="120">
      <c r="A265" s="146"/>
      <c r="B265" s="146"/>
      <c r="C265" s="146"/>
      <c r="D265" s="114" t="s">
        <v>1389</v>
      </c>
      <c r="E265" s="105" t="s">
        <v>994</v>
      </c>
      <c r="G265" s="114" t="s">
        <v>814</v>
      </c>
    </row>
    <row r="266" spans="1:9" ht="75">
      <c r="A266" s="146"/>
      <c r="B266" s="146"/>
      <c r="C266" s="146" t="s">
        <v>995</v>
      </c>
      <c r="D266" s="114" t="s">
        <v>1389</v>
      </c>
      <c r="E266" s="105" t="s">
        <v>1158</v>
      </c>
      <c r="G266" s="114" t="s">
        <v>558</v>
      </c>
      <c r="I266" s="105" t="s">
        <v>794</v>
      </c>
    </row>
    <row r="267" spans="1:9" ht="210">
      <c r="A267" s="146"/>
      <c r="B267" s="146"/>
      <c r="C267" s="146"/>
      <c r="D267" s="114" t="s">
        <v>1389</v>
      </c>
      <c r="E267" s="105" t="s">
        <v>996</v>
      </c>
      <c r="G267" s="114" t="s">
        <v>814</v>
      </c>
    </row>
    <row r="268" spans="1:9" ht="60">
      <c r="A268" s="146"/>
      <c r="B268" s="146"/>
      <c r="C268" s="114" t="s">
        <v>997</v>
      </c>
      <c r="D268" s="114" t="s">
        <v>1389</v>
      </c>
      <c r="E268" s="105" t="s">
        <v>998</v>
      </c>
      <c r="G268" s="114" t="s">
        <v>558</v>
      </c>
      <c r="I268" s="105" t="s">
        <v>794</v>
      </c>
    </row>
    <row r="269" spans="1:9" ht="105">
      <c r="A269" s="146"/>
      <c r="B269" s="146"/>
      <c r="C269" s="146" t="s">
        <v>999</v>
      </c>
      <c r="D269" s="114" t="s">
        <v>1389</v>
      </c>
      <c r="E269" s="105" t="s">
        <v>1000</v>
      </c>
      <c r="G269" s="114" t="s">
        <v>558</v>
      </c>
      <c r="I269" s="105" t="s">
        <v>794</v>
      </c>
    </row>
    <row r="270" spans="1:9" ht="240">
      <c r="A270" s="146"/>
      <c r="B270" s="146"/>
      <c r="C270" s="146"/>
      <c r="D270" s="114" t="s">
        <v>1389</v>
      </c>
      <c r="E270" s="105" t="s">
        <v>1001</v>
      </c>
      <c r="G270" s="114" t="s">
        <v>814</v>
      </c>
    </row>
    <row r="271" spans="1:9" ht="300">
      <c r="A271" s="146" t="s">
        <v>587</v>
      </c>
      <c r="B271" s="146" t="s">
        <v>1002</v>
      </c>
      <c r="C271" s="114" t="s">
        <v>1003</v>
      </c>
      <c r="D271" s="114" t="s">
        <v>1389</v>
      </c>
      <c r="E271" s="105" t="s">
        <v>1157</v>
      </c>
      <c r="G271" s="114" t="s">
        <v>572</v>
      </c>
      <c r="I271" s="105" t="s">
        <v>794</v>
      </c>
    </row>
    <row r="272" spans="1:9" ht="120">
      <c r="A272" s="146"/>
      <c r="B272" s="146"/>
      <c r="C272" s="114" t="s">
        <v>1004</v>
      </c>
      <c r="D272" s="114" t="s">
        <v>1389</v>
      </c>
      <c r="E272" s="105" t="s">
        <v>1156</v>
      </c>
      <c r="G272" s="114" t="s">
        <v>572</v>
      </c>
      <c r="H272" s="114" t="s">
        <v>558</v>
      </c>
      <c r="I272" s="105" t="s">
        <v>794</v>
      </c>
    </row>
    <row r="273" spans="1:9" ht="165">
      <c r="A273" s="146"/>
      <c r="B273" s="146"/>
      <c r="C273" s="146" t="s">
        <v>1005</v>
      </c>
      <c r="D273" s="114" t="s">
        <v>1389</v>
      </c>
      <c r="E273" s="105" t="s">
        <v>1377</v>
      </c>
      <c r="G273" s="114" t="s">
        <v>572</v>
      </c>
      <c r="I273" s="105" t="s">
        <v>794</v>
      </c>
    </row>
    <row r="274" spans="1:9" ht="165">
      <c r="A274" s="146"/>
      <c r="B274" s="146"/>
      <c r="C274" s="146"/>
      <c r="D274" s="114" t="s">
        <v>1389</v>
      </c>
      <c r="E274" s="105" t="s">
        <v>1006</v>
      </c>
      <c r="G274" s="114" t="s">
        <v>572</v>
      </c>
    </row>
    <row r="275" spans="1:9" ht="180">
      <c r="A275" s="146"/>
      <c r="B275" s="146"/>
      <c r="C275" s="114" t="s">
        <v>1155</v>
      </c>
      <c r="D275" s="114" t="s">
        <v>1389</v>
      </c>
      <c r="E275" s="105" t="s">
        <v>1378</v>
      </c>
      <c r="G275" s="114" t="s">
        <v>572</v>
      </c>
    </row>
    <row r="276" spans="1:9" ht="165">
      <c r="A276" s="146" t="s">
        <v>587</v>
      </c>
      <c r="B276" s="146" t="s">
        <v>1096</v>
      </c>
      <c r="C276" s="146" t="s">
        <v>1007</v>
      </c>
      <c r="D276" s="114" t="s">
        <v>1389</v>
      </c>
      <c r="E276" s="105" t="s">
        <v>1008</v>
      </c>
      <c r="G276" s="114" t="s">
        <v>572</v>
      </c>
      <c r="I276" s="105" t="s">
        <v>794</v>
      </c>
    </row>
    <row r="277" spans="1:9" ht="120">
      <c r="A277" s="146"/>
      <c r="B277" s="146"/>
      <c r="C277" s="146"/>
      <c r="D277" s="114" t="s">
        <v>1389</v>
      </c>
      <c r="E277" s="105" t="s">
        <v>1009</v>
      </c>
      <c r="G277" s="114" t="s">
        <v>572</v>
      </c>
    </row>
    <row r="278" spans="1:9" ht="180">
      <c r="A278" s="146"/>
      <c r="B278" s="146"/>
      <c r="C278" s="114" t="s">
        <v>1010</v>
      </c>
      <c r="D278" s="114" t="s">
        <v>1389</v>
      </c>
      <c r="E278" s="105" t="s">
        <v>1011</v>
      </c>
      <c r="G278" s="114" t="s">
        <v>572</v>
      </c>
      <c r="I278" s="105" t="s">
        <v>794</v>
      </c>
    </row>
    <row r="279" spans="1:9" ht="285">
      <c r="A279" s="146" t="s">
        <v>587</v>
      </c>
      <c r="B279" s="146" t="s">
        <v>1012</v>
      </c>
      <c r="C279" s="146" t="s">
        <v>1013</v>
      </c>
      <c r="D279" s="114" t="s">
        <v>1389</v>
      </c>
      <c r="E279" s="105" t="s">
        <v>1154</v>
      </c>
      <c r="G279" s="114" t="s">
        <v>572</v>
      </c>
      <c r="I279" s="105" t="s">
        <v>794</v>
      </c>
    </row>
    <row r="280" spans="1:9" ht="180">
      <c r="A280" s="146"/>
      <c r="B280" s="146"/>
      <c r="C280" s="146"/>
      <c r="D280" s="114" t="s">
        <v>1389</v>
      </c>
      <c r="E280" s="105" t="s">
        <v>1014</v>
      </c>
      <c r="G280" s="114" t="s">
        <v>572</v>
      </c>
    </row>
    <row r="281" spans="1:9" ht="135">
      <c r="A281" s="146" t="s">
        <v>587</v>
      </c>
      <c r="B281" s="146" t="s">
        <v>1015</v>
      </c>
      <c r="C281" s="146" t="s">
        <v>1016</v>
      </c>
      <c r="D281" s="114" t="s">
        <v>1389</v>
      </c>
      <c r="E281" s="105" t="s">
        <v>1017</v>
      </c>
      <c r="G281" s="114" t="s">
        <v>572</v>
      </c>
      <c r="I281" s="105" t="s">
        <v>794</v>
      </c>
    </row>
    <row r="282" spans="1:9" ht="120">
      <c r="A282" s="146"/>
      <c r="B282" s="146"/>
      <c r="C282" s="146"/>
      <c r="D282" s="114" t="s">
        <v>1389</v>
      </c>
      <c r="E282" s="105" t="s">
        <v>1018</v>
      </c>
      <c r="G282" s="114" t="s">
        <v>572</v>
      </c>
    </row>
    <row r="283" spans="1:9" ht="285">
      <c r="A283" s="146"/>
      <c r="B283" s="146"/>
      <c r="C283" s="114" t="s">
        <v>1019</v>
      </c>
      <c r="D283" s="114" t="s">
        <v>1389</v>
      </c>
      <c r="E283" s="105" t="s">
        <v>1153</v>
      </c>
      <c r="G283" s="114" t="s">
        <v>558</v>
      </c>
      <c r="I283" s="105" t="s">
        <v>1097</v>
      </c>
    </row>
    <row r="284" spans="1:9" ht="195">
      <c r="A284" s="146" t="s">
        <v>587</v>
      </c>
      <c r="B284" s="146" t="s">
        <v>1020</v>
      </c>
      <c r="C284" s="114" t="s">
        <v>1021</v>
      </c>
      <c r="D284" s="114" t="s">
        <v>1389</v>
      </c>
      <c r="E284" s="105" t="s">
        <v>1022</v>
      </c>
      <c r="G284" s="114" t="s">
        <v>572</v>
      </c>
      <c r="I284" s="105" t="s">
        <v>794</v>
      </c>
    </row>
    <row r="285" spans="1:9" ht="225">
      <c r="A285" s="146"/>
      <c r="B285" s="146"/>
      <c r="C285" s="114" t="s">
        <v>1023</v>
      </c>
      <c r="D285" s="114" t="s">
        <v>1389</v>
      </c>
      <c r="E285" s="105" t="s">
        <v>1024</v>
      </c>
      <c r="G285" s="114" t="s">
        <v>572</v>
      </c>
      <c r="I285" s="105" t="s">
        <v>794</v>
      </c>
    </row>
    <row r="286" spans="1:9" ht="210">
      <c r="A286" s="146"/>
      <c r="B286" s="146"/>
      <c r="C286" s="114" t="s">
        <v>1025</v>
      </c>
      <c r="D286" s="114" t="s">
        <v>1389</v>
      </c>
      <c r="E286" s="105" t="s">
        <v>1026</v>
      </c>
      <c r="G286" s="114" t="s">
        <v>572</v>
      </c>
      <c r="I286" s="105" t="s">
        <v>794</v>
      </c>
    </row>
    <row r="287" spans="1:9" ht="195">
      <c r="A287" s="146" t="s">
        <v>587</v>
      </c>
      <c r="B287" s="146" t="s">
        <v>1027</v>
      </c>
      <c r="C287" s="114" t="s">
        <v>1028</v>
      </c>
      <c r="D287" s="114" t="s">
        <v>1389</v>
      </c>
      <c r="E287" s="105" t="s">
        <v>1152</v>
      </c>
      <c r="G287" s="114" t="s">
        <v>572</v>
      </c>
      <c r="I287" s="105" t="s">
        <v>794</v>
      </c>
    </row>
    <row r="288" spans="1:9" ht="105">
      <c r="A288" s="146"/>
      <c r="B288" s="146"/>
      <c r="C288" s="146" t="s">
        <v>1029</v>
      </c>
      <c r="D288" s="114" t="s">
        <v>1389</v>
      </c>
      <c r="E288" s="105" t="s">
        <v>1151</v>
      </c>
      <c r="G288" s="114" t="s">
        <v>558</v>
      </c>
      <c r="H288" s="114" t="s">
        <v>605</v>
      </c>
      <c r="I288" s="105" t="s">
        <v>573</v>
      </c>
    </row>
    <row r="289" spans="1:9" ht="90">
      <c r="A289" s="146"/>
      <c r="B289" s="146"/>
      <c r="C289" s="146"/>
      <c r="D289" s="114" t="s">
        <v>1389</v>
      </c>
      <c r="E289" s="105" t="s">
        <v>1150</v>
      </c>
      <c r="G289" s="114" t="s">
        <v>605</v>
      </c>
    </row>
    <row r="290" spans="1:9" ht="90">
      <c r="A290" s="146" t="s">
        <v>587</v>
      </c>
      <c r="B290" s="146" t="s">
        <v>1030</v>
      </c>
      <c r="C290" s="146" t="s">
        <v>1031</v>
      </c>
      <c r="D290" s="114" t="s">
        <v>1389</v>
      </c>
      <c r="E290" s="105" t="s">
        <v>1032</v>
      </c>
      <c r="G290" s="114" t="s">
        <v>572</v>
      </c>
      <c r="I290" s="105" t="s">
        <v>1087</v>
      </c>
    </row>
    <row r="291" spans="1:9" ht="409.6">
      <c r="A291" s="146"/>
      <c r="B291" s="146"/>
      <c r="C291" s="146"/>
      <c r="D291" s="114" t="s">
        <v>1389</v>
      </c>
      <c r="E291" s="105" t="s">
        <v>1149</v>
      </c>
      <c r="G291" s="114" t="s">
        <v>572</v>
      </c>
    </row>
    <row r="292" spans="1:9" ht="255">
      <c r="A292" s="114" t="s">
        <v>587</v>
      </c>
      <c r="B292" s="114" t="s">
        <v>1033</v>
      </c>
      <c r="C292" s="114" t="s">
        <v>1034</v>
      </c>
      <c r="D292" s="114" t="s">
        <v>1389</v>
      </c>
      <c r="E292" s="105" t="s">
        <v>1035</v>
      </c>
      <c r="G292" s="114" t="s">
        <v>605</v>
      </c>
      <c r="I292" s="105" t="s">
        <v>1036</v>
      </c>
    </row>
    <row r="293" spans="1:9" ht="210">
      <c r="A293" s="146" t="s">
        <v>587</v>
      </c>
      <c r="B293" s="146" t="s">
        <v>1037</v>
      </c>
      <c r="C293" s="146" t="s">
        <v>1038</v>
      </c>
      <c r="D293" s="114" t="s">
        <v>1389</v>
      </c>
      <c r="E293" s="105" t="s">
        <v>1039</v>
      </c>
      <c r="G293" s="114" t="s">
        <v>572</v>
      </c>
      <c r="I293" s="105" t="s">
        <v>1148</v>
      </c>
    </row>
    <row r="294" spans="1:9" ht="195">
      <c r="A294" s="146"/>
      <c r="B294" s="146"/>
      <c r="C294" s="146"/>
      <c r="D294" s="114" t="s">
        <v>1389</v>
      </c>
      <c r="E294" s="105" t="s">
        <v>1379</v>
      </c>
      <c r="G294" s="114" t="s">
        <v>572</v>
      </c>
    </row>
    <row r="295" spans="1:9" ht="180">
      <c r="A295" s="146"/>
      <c r="B295" s="146"/>
      <c r="C295" s="146" t="s">
        <v>1040</v>
      </c>
      <c r="D295" s="114" t="s">
        <v>1389</v>
      </c>
      <c r="E295" s="105" t="s">
        <v>1041</v>
      </c>
      <c r="G295" s="114" t="s">
        <v>572</v>
      </c>
      <c r="I295" s="105" t="s">
        <v>573</v>
      </c>
    </row>
    <row r="296" spans="1:9" ht="105">
      <c r="A296" s="146"/>
      <c r="B296" s="146"/>
      <c r="C296" s="146"/>
      <c r="D296" s="114" t="s">
        <v>1389</v>
      </c>
      <c r="E296" s="105" t="s">
        <v>1042</v>
      </c>
      <c r="G296" s="114" t="s">
        <v>572</v>
      </c>
    </row>
    <row r="297" spans="1:9" ht="270">
      <c r="A297" s="146" t="s">
        <v>587</v>
      </c>
      <c r="B297" s="146" t="s">
        <v>1043</v>
      </c>
      <c r="C297" s="114" t="s">
        <v>1044</v>
      </c>
      <c r="D297" s="114" t="s">
        <v>1389</v>
      </c>
      <c r="E297" s="105" t="s">
        <v>1147</v>
      </c>
      <c r="F297" s="105" t="s">
        <v>1137</v>
      </c>
      <c r="G297" s="114" t="s">
        <v>572</v>
      </c>
      <c r="H297" s="114" t="s">
        <v>1362</v>
      </c>
      <c r="I297" s="105" t="s">
        <v>568</v>
      </c>
    </row>
    <row r="298" spans="1:9" ht="300">
      <c r="A298" s="146"/>
      <c r="B298" s="146"/>
      <c r="C298" s="114" t="s">
        <v>1045</v>
      </c>
      <c r="D298" s="114" t="s">
        <v>1389</v>
      </c>
      <c r="E298" s="105" t="s">
        <v>1146</v>
      </c>
      <c r="F298" s="105" t="s">
        <v>1137</v>
      </c>
      <c r="G298" s="114" t="s">
        <v>572</v>
      </c>
      <c r="H298" s="114" t="s">
        <v>1362</v>
      </c>
      <c r="I298" s="105" t="s">
        <v>1046</v>
      </c>
    </row>
    <row r="299" spans="1:9" ht="409.6">
      <c r="A299" s="146"/>
      <c r="B299" s="146"/>
      <c r="C299" s="114" t="s">
        <v>1047</v>
      </c>
      <c r="D299" s="114" t="s">
        <v>1389</v>
      </c>
      <c r="E299" s="105" t="s">
        <v>1145</v>
      </c>
      <c r="F299" s="105" t="s">
        <v>1137</v>
      </c>
      <c r="G299" s="114" t="s">
        <v>572</v>
      </c>
      <c r="H299" s="114" t="s">
        <v>1362</v>
      </c>
      <c r="I299" s="105" t="s">
        <v>1144</v>
      </c>
    </row>
    <row r="300" spans="1:9" ht="135">
      <c r="A300" s="146"/>
      <c r="B300" s="146"/>
      <c r="C300" s="114" t="s">
        <v>1143</v>
      </c>
      <c r="D300" s="114" t="s">
        <v>1390</v>
      </c>
      <c r="E300" s="105" t="s">
        <v>1380</v>
      </c>
      <c r="G300" s="114" t="s">
        <v>572</v>
      </c>
      <c r="H300" s="114" t="s">
        <v>1362</v>
      </c>
      <c r="I300" s="105" t="s">
        <v>573</v>
      </c>
    </row>
    <row r="301" spans="1:9" ht="342">
      <c r="A301" s="146" t="s">
        <v>587</v>
      </c>
      <c r="B301" s="146" t="s">
        <v>1048</v>
      </c>
      <c r="C301" s="114" t="s">
        <v>1049</v>
      </c>
      <c r="D301" s="114" t="s">
        <v>1389</v>
      </c>
      <c r="E301" s="105" t="s">
        <v>1050</v>
      </c>
      <c r="F301" s="105" t="s">
        <v>1137</v>
      </c>
      <c r="G301" s="114" t="s">
        <v>572</v>
      </c>
      <c r="H301" s="114" t="s">
        <v>1362</v>
      </c>
      <c r="I301" s="105" t="s">
        <v>675</v>
      </c>
    </row>
    <row r="302" spans="1:9" ht="384">
      <c r="A302" s="146"/>
      <c r="B302" s="146"/>
      <c r="C302" s="114" t="s">
        <v>1051</v>
      </c>
      <c r="D302" s="114" t="s">
        <v>1389</v>
      </c>
      <c r="E302" s="105" t="s">
        <v>1142</v>
      </c>
      <c r="F302" s="105" t="s">
        <v>1137</v>
      </c>
      <c r="G302" s="114" t="s">
        <v>572</v>
      </c>
      <c r="H302" s="114" t="s">
        <v>1362</v>
      </c>
      <c r="I302" s="105" t="s">
        <v>675</v>
      </c>
    </row>
    <row r="303" spans="1:9" ht="370">
      <c r="A303" s="146" t="s">
        <v>587</v>
      </c>
      <c r="B303" s="146" t="s">
        <v>1141</v>
      </c>
      <c r="C303" s="146" t="s">
        <v>1140</v>
      </c>
      <c r="D303" s="114" t="s">
        <v>1389</v>
      </c>
      <c r="E303" s="105" t="s">
        <v>1139</v>
      </c>
      <c r="G303" s="114" t="s">
        <v>572</v>
      </c>
      <c r="I303" s="105" t="s">
        <v>794</v>
      </c>
    </row>
    <row r="304" spans="1:9" ht="135">
      <c r="A304" s="146"/>
      <c r="B304" s="146"/>
      <c r="C304" s="146"/>
      <c r="D304" s="114" t="s">
        <v>1389</v>
      </c>
      <c r="E304" s="105" t="s">
        <v>1138</v>
      </c>
      <c r="F304" s="105" t="s">
        <v>1137</v>
      </c>
      <c r="G304" s="114" t="s">
        <v>572</v>
      </c>
      <c r="H304" s="114" t="s">
        <v>1362</v>
      </c>
    </row>
    <row r="305" spans="1:8" ht="75">
      <c r="A305" s="146" t="s">
        <v>587</v>
      </c>
      <c r="B305" s="146" t="s">
        <v>1052</v>
      </c>
      <c r="C305" s="114" t="s">
        <v>1136</v>
      </c>
      <c r="D305" s="114" t="s">
        <v>1389</v>
      </c>
      <c r="E305" s="105" t="s">
        <v>1126</v>
      </c>
      <c r="G305" s="114" t="s">
        <v>1125</v>
      </c>
    </row>
    <row r="306" spans="1:8" ht="75">
      <c r="A306" s="146"/>
      <c r="B306" s="146"/>
      <c r="C306" s="114" t="s">
        <v>1135</v>
      </c>
      <c r="D306" s="114" t="s">
        <v>1389</v>
      </c>
      <c r="E306" s="105" t="s">
        <v>1126</v>
      </c>
      <c r="G306" s="114" t="s">
        <v>1125</v>
      </c>
    </row>
    <row r="307" spans="1:8" ht="75">
      <c r="A307" s="146"/>
      <c r="B307" s="146"/>
      <c r="C307" s="114" t="s">
        <v>1134</v>
      </c>
      <c r="D307" s="114" t="s">
        <v>1389</v>
      </c>
      <c r="E307" s="105" t="s">
        <v>1126</v>
      </c>
      <c r="G307" s="114" t="s">
        <v>1125</v>
      </c>
    </row>
    <row r="308" spans="1:8" ht="75">
      <c r="A308" s="146"/>
      <c r="B308" s="146"/>
      <c r="C308" s="114" t="s">
        <v>1133</v>
      </c>
      <c r="D308" s="114" t="s">
        <v>1389</v>
      </c>
      <c r="E308" s="105" t="s">
        <v>1126</v>
      </c>
      <c r="G308" s="114" t="s">
        <v>1125</v>
      </c>
    </row>
    <row r="309" spans="1:8" ht="75">
      <c r="A309" s="146"/>
      <c r="B309" s="146"/>
      <c r="C309" s="114" t="s">
        <v>1132</v>
      </c>
      <c r="D309" s="114" t="s">
        <v>1389</v>
      </c>
      <c r="E309" s="105" t="s">
        <v>1126</v>
      </c>
      <c r="G309" s="114" t="s">
        <v>1125</v>
      </c>
    </row>
    <row r="310" spans="1:8" ht="75">
      <c r="A310" s="146"/>
      <c r="B310" s="146"/>
      <c r="C310" s="114" t="s">
        <v>1131</v>
      </c>
      <c r="D310" s="114" t="s">
        <v>1389</v>
      </c>
      <c r="E310" s="105" t="s">
        <v>1126</v>
      </c>
      <c r="G310" s="114" t="s">
        <v>1125</v>
      </c>
    </row>
    <row r="311" spans="1:8" ht="75">
      <c r="A311" s="146"/>
      <c r="B311" s="146"/>
      <c r="C311" s="114" t="s">
        <v>1130</v>
      </c>
      <c r="D311" s="114" t="s">
        <v>1389</v>
      </c>
      <c r="E311" s="105" t="s">
        <v>1126</v>
      </c>
      <c r="G311" s="114" t="s">
        <v>1125</v>
      </c>
    </row>
    <row r="312" spans="1:8" ht="75">
      <c r="A312" s="146"/>
      <c r="B312" s="146"/>
      <c r="C312" s="114" t="s">
        <v>1129</v>
      </c>
      <c r="D312" s="114" t="s">
        <v>1389</v>
      </c>
      <c r="E312" s="105" t="s">
        <v>1126</v>
      </c>
      <c r="G312" s="114" t="s">
        <v>1125</v>
      </c>
    </row>
    <row r="313" spans="1:8" ht="75">
      <c r="A313" s="146"/>
      <c r="B313" s="146"/>
      <c r="C313" s="114" t="s">
        <v>1128</v>
      </c>
      <c r="D313" s="114" t="s">
        <v>1389</v>
      </c>
      <c r="E313" s="105" t="s">
        <v>1126</v>
      </c>
      <c r="G313" s="114" t="s">
        <v>1125</v>
      </c>
    </row>
    <row r="314" spans="1:8" ht="75">
      <c r="A314" s="146"/>
      <c r="B314" s="146"/>
      <c r="C314" s="114" t="s">
        <v>1127</v>
      </c>
      <c r="D314" s="114" t="s">
        <v>1389</v>
      </c>
      <c r="E314" s="105" t="s">
        <v>1126</v>
      </c>
      <c r="G314" s="114" t="s">
        <v>1125</v>
      </c>
    </row>
    <row r="315" spans="1:8" ht="60">
      <c r="A315" s="114" t="s">
        <v>587</v>
      </c>
      <c r="B315" s="114" t="s">
        <v>1053</v>
      </c>
      <c r="C315" s="114" t="s">
        <v>1054</v>
      </c>
      <c r="D315" s="114" t="s">
        <v>1389</v>
      </c>
      <c r="E315" s="105" t="s">
        <v>1055</v>
      </c>
      <c r="G315" s="114" t="s">
        <v>558</v>
      </c>
    </row>
    <row r="316" spans="1:8" ht="120">
      <c r="A316" s="114" t="s">
        <v>587</v>
      </c>
      <c r="B316" s="114" t="s">
        <v>1056</v>
      </c>
      <c r="C316" s="114" t="s">
        <v>1057</v>
      </c>
      <c r="D316" s="114" t="s">
        <v>1389</v>
      </c>
      <c r="E316" s="105" t="s">
        <v>1088</v>
      </c>
      <c r="G316" s="114" t="s">
        <v>558</v>
      </c>
    </row>
    <row r="317" spans="1:8" ht="60">
      <c r="A317" s="114" t="s">
        <v>587</v>
      </c>
      <c r="B317" s="114" t="s">
        <v>1099</v>
      </c>
      <c r="C317" s="114" t="s">
        <v>1124</v>
      </c>
      <c r="D317" s="114" t="s">
        <v>1389</v>
      </c>
      <c r="E317" s="105" t="s">
        <v>1098</v>
      </c>
      <c r="G317" s="114" t="s">
        <v>558</v>
      </c>
    </row>
    <row r="318" spans="1:8" ht="60">
      <c r="A318" s="114" t="s">
        <v>587</v>
      </c>
      <c r="B318" s="114" t="s">
        <v>1058</v>
      </c>
      <c r="C318" s="114" t="s">
        <v>1059</v>
      </c>
      <c r="D318" s="114" t="s">
        <v>1389</v>
      </c>
      <c r="E318" s="105" t="s">
        <v>1060</v>
      </c>
      <c r="G318" s="114" t="s">
        <v>558</v>
      </c>
    </row>
    <row r="319" spans="1:8" ht="225">
      <c r="A319" s="146" t="s">
        <v>587</v>
      </c>
      <c r="B319" s="146" t="s">
        <v>1123</v>
      </c>
      <c r="C319" s="114" t="s">
        <v>1122</v>
      </c>
      <c r="D319" s="114" t="s">
        <v>1389</v>
      </c>
      <c r="E319" s="105" t="s">
        <v>1121</v>
      </c>
      <c r="F319" s="105" t="s">
        <v>1137</v>
      </c>
      <c r="G319" s="114" t="s">
        <v>572</v>
      </c>
      <c r="H319" s="114" t="s">
        <v>1362</v>
      </c>
    </row>
    <row r="320" spans="1:8" ht="105">
      <c r="A320" s="146"/>
      <c r="B320" s="146"/>
      <c r="C320" s="146" t="s">
        <v>1120</v>
      </c>
      <c r="D320" s="114" t="s">
        <v>1389</v>
      </c>
      <c r="E320" s="105" t="s">
        <v>1119</v>
      </c>
      <c r="F320" s="105" t="s">
        <v>1137</v>
      </c>
      <c r="G320" s="114" t="s">
        <v>572</v>
      </c>
    </row>
    <row r="321" spans="1:8" ht="105">
      <c r="A321" s="146"/>
      <c r="B321" s="146"/>
      <c r="C321" s="146"/>
      <c r="D321" s="114" t="s">
        <v>1389</v>
      </c>
      <c r="E321" s="105" t="s">
        <v>1118</v>
      </c>
      <c r="F321" s="105" t="s">
        <v>1137</v>
      </c>
      <c r="G321" s="114" t="s">
        <v>572</v>
      </c>
      <c r="H321" s="114" t="s">
        <v>1362</v>
      </c>
    </row>
    <row r="322" spans="1:8" ht="135">
      <c r="A322" s="146"/>
      <c r="B322" s="146"/>
      <c r="C322" s="146"/>
      <c r="D322" s="114" t="s">
        <v>1389</v>
      </c>
      <c r="E322" s="105" t="s">
        <v>1117</v>
      </c>
      <c r="F322" s="105" t="s">
        <v>1137</v>
      </c>
      <c r="G322" s="114" t="s">
        <v>572</v>
      </c>
      <c r="H322" s="114" t="s">
        <v>1362</v>
      </c>
    </row>
    <row r="323" spans="1:8" ht="105">
      <c r="A323" s="146"/>
      <c r="B323" s="146"/>
      <c r="C323" s="114" t="s">
        <v>1116</v>
      </c>
      <c r="D323" s="114" t="s">
        <v>1389</v>
      </c>
      <c r="E323" s="105" t="s">
        <v>1115</v>
      </c>
      <c r="F323" s="105" t="s">
        <v>1137</v>
      </c>
      <c r="G323" s="114" t="s">
        <v>572</v>
      </c>
      <c r="H323" s="114" t="s">
        <v>1362</v>
      </c>
    </row>
    <row r="324" spans="1:8" ht="120">
      <c r="A324" s="146"/>
      <c r="B324" s="146"/>
      <c r="C324" s="114" t="s">
        <v>1114</v>
      </c>
      <c r="D324" s="114" t="s">
        <v>1389</v>
      </c>
      <c r="E324" s="105" t="s">
        <v>1113</v>
      </c>
      <c r="F324" s="105" t="s">
        <v>1137</v>
      </c>
      <c r="G324" s="114" t="s">
        <v>572</v>
      </c>
      <c r="H324" s="114" t="s">
        <v>1362</v>
      </c>
    </row>
  </sheetData>
  <sheetProtection formatCells="0" formatColumns="0" formatRows="0" insertColumns="0" insertRows="0" insertHyperlinks="0" deleteColumns="0" deleteRows="0" sort="0" autoFilter="0" pivotTables="0"/>
  <mergeCells count="273">
    <mergeCell ref="A14:A16"/>
    <mergeCell ref="B14:B16"/>
    <mergeCell ref="C15:C16"/>
    <mergeCell ref="A17:A19"/>
    <mergeCell ref="B17:B19"/>
    <mergeCell ref="C17:C19"/>
    <mergeCell ref="A2:A13"/>
    <mergeCell ref="B2:B13"/>
    <mergeCell ref="C2:C6"/>
    <mergeCell ref="C7:C8"/>
    <mergeCell ref="C9:C10"/>
    <mergeCell ref="C11:C12"/>
    <mergeCell ref="A29:A31"/>
    <mergeCell ref="B29:B31"/>
    <mergeCell ref="C30:C31"/>
    <mergeCell ref="A32:A34"/>
    <mergeCell ref="B32:B34"/>
    <mergeCell ref="C32:C33"/>
    <mergeCell ref="A21:A23"/>
    <mergeCell ref="B21:B23"/>
    <mergeCell ref="A24:A28"/>
    <mergeCell ref="B24:B28"/>
    <mergeCell ref="C24:C26"/>
    <mergeCell ref="C27:C28"/>
    <mergeCell ref="A41:A42"/>
    <mergeCell ref="B41:B42"/>
    <mergeCell ref="C41:C42"/>
    <mergeCell ref="A43:A44"/>
    <mergeCell ref="B43:B44"/>
    <mergeCell ref="C43:C44"/>
    <mergeCell ref="A35:A37"/>
    <mergeCell ref="B35:B37"/>
    <mergeCell ref="C35:C36"/>
    <mergeCell ref="A38:A40"/>
    <mergeCell ref="B38:B40"/>
    <mergeCell ref="C38:C40"/>
    <mergeCell ref="A50:A52"/>
    <mergeCell ref="B50:B52"/>
    <mergeCell ref="C51:C52"/>
    <mergeCell ref="A53:A55"/>
    <mergeCell ref="B53:B55"/>
    <mergeCell ref="C54:C55"/>
    <mergeCell ref="A45:A46"/>
    <mergeCell ref="B45:B46"/>
    <mergeCell ref="C45:C46"/>
    <mergeCell ref="A47:A48"/>
    <mergeCell ref="B47:B48"/>
    <mergeCell ref="C47:C48"/>
    <mergeCell ref="A62:A66"/>
    <mergeCell ref="B62:B66"/>
    <mergeCell ref="C63:C64"/>
    <mergeCell ref="C65:C66"/>
    <mergeCell ref="A67:A72"/>
    <mergeCell ref="B67:B72"/>
    <mergeCell ref="C67:C68"/>
    <mergeCell ref="C71:C72"/>
    <mergeCell ref="A57:A59"/>
    <mergeCell ref="B57:B59"/>
    <mergeCell ref="C57:C58"/>
    <mergeCell ref="A60:A61"/>
    <mergeCell ref="B60:B61"/>
    <mergeCell ref="C60:C61"/>
    <mergeCell ref="A80:A81"/>
    <mergeCell ref="B80:B81"/>
    <mergeCell ref="A82:A83"/>
    <mergeCell ref="B82:B83"/>
    <mergeCell ref="C82:C83"/>
    <mergeCell ref="A84:A85"/>
    <mergeCell ref="B84:B85"/>
    <mergeCell ref="C84:C85"/>
    <mergeCell ref="A74:A77"/>
    <mergeCell ref="B74:B77"/>
    <mergeCell ref="C74:C75"/>
    <mergeCell ref="C76:C77"/>
    <mergeCell ref="A78:A79"/>
    <mergeCell ref="B78:B79"/>
    <mergeCell ref="C78:C79"/>
    <mergeCell ref="A93:A94"/>
    <mergeCell ref="B93:B94"/>
    <mergeCell ref="C93:C94"/>
    <mergeCell ref="A96:A98"/>
    <mergeCell ref="B96:B98"/>
    <mergeCell ref="C96:C98"/>
    <mergeCell ref="A87:A88"/>
    <mergeCell ref="B87:B88"/>
    <mergeCell ref="C87:C88"/>
    <mergeCell ref="A89:A90"/>
    <mergeCell ref="B89:B90"/>
    <mergeCell ref="A91:A92"/>
    <mergeCell ref="B91:B92"/>
    <mergeCell ref="C91:C92"/>
    <mergeCell ref="A106:A107"/>
    <mergeCell ref="B106:B107"/>
    <mergeCell ref="C106:C107"/>
    <mergeCell ref="A108:A109"/>
    <mergeCell ref="B108:B109"/>
    <mergeCell ref="A111:A112"/>
    <mergeCell ref="B111:B112"/>
    <mergeCell ref="C111:C112"/>
    <mergeCell ref="A99:A102"/>
    <mergeCell ref="B99:B102"/>
    <mergeCell ref="C99:C102"/>
    <mergeCell ref="A103:A104"/>
    <mergeCell ref="B103:B104"/>
    <mergeCell ref="C103:C104"/>
    <mergeCell ref="A121:A126"/>
    <mergeCell ref="B121:B126"/>
    <mergeCell ref="C124:C125"/>
    <mergeCell ref="A127:A129"/>
    <mergeCell ref="B127:B129"/>
    <mergeCell ref="A130:A132"/>
    <mergeCell ref="B130:B132"/>
    <mergeCell ref="C130:C131"/>
    <mergeCell ref="A113:A115"/>
    <mergeCell ref="B113:B115"/>
    <mergeCell ref="C113:C114"/>
    <mergeCell ref="A116:A119"/>
    <mergeCell ref="B116:B119"/>
    <mergeCell ref="C116:C117"/>
    <mergeCell ref="C118:C119"/>
    <mergeCell ref="A141:A143"/>
    <mergeCell ref="B141:B143"/>
    <mergeCell ref="C141:C143"/>
    <mergeCell ref="A145:A149"/>
    <mergeCell ref="B145:B149"/>
    <mergeCell ref="C145:C146"/>
    <mergeCell ref="C147:C148"/>
    <mergeCell ref="A133:A135"/>
    <mergeCell ref="B133:B135"/>
    <mergeCell ref="C133:C134"/>
    <mergeCell ref="A138:A140"/>
    <mergeCell ref="B138:B140"/>
    <mergeCell ref="C138:C139"/>
    <mergeCell ref="A161:A162"/>
    <mergeCell ref="B161:B162"/>
    <mergeCell ref="A163:A165"/>
    <mergeCell ref="B163:B165"/>
    <mergeCell ref="C163:C165"/>
    <mergeCell ref="A166:A168"/>
    <mergeCell ref="B166:B168"/>
    <mergeCell ref="C166:C168"/>
    <mergeCell ref="A150:A155"/>
    <mergeCell ref="B150:B155"/>
    <mergeCell ref="C150:C153"/>
    <mergeCell ref="C154:C155"/>
    <mergeCell ref="A158:A160"/>
    <mergeCell ref="B158:B160"/>
    <mergeCell ref="A175:A176"/>
    <mergeCell ref="B175:B176"/>
    <mergeCell ref="A178:A180"/>
    <mergeCell ref="B178:B180"/>
    <mergeCell ref="C179:C180"/>
    <mergeCell ref="A181:A182"/>
    <mergeCell ref="B181:B182"/>
    <mergeCell ref="C181:C182"/>
    <mergeCell ref="A169:A170"/>
    <mergeCell ref="B169:B170"/>
    <mergeCell ref="C169:C170"/>
    <mergeCell ref="A171:A174"/>
    <mergeCell ref="B171:B174"/>
    <mergeCell ref="C171:C172"/>
    <mergeCell ref="A190:A191"/>
    <mergeCell ref="B190:B191"/>
    <mergeCell ref="C190:C191"/>
    <mergeCell ref="A192:A195"/>
    <mergeCell ref="B192:B195"/>
    <mergeCell ref="C194:C195"/>
    <mergeCell ref="A184:A185"/>
    <mergeCell ref="B184:B185"/>
    <mergeCell ref="A186:A187"/>
    <mergeCell ref="B186:B187"/>
    <mergeCell ref="A188:A189"/>
    <mergeCell ref="B188:B189"/>
    <mergeCell ref="A196:A203"/>
    <mergeCell ref="B196:B203"/>
    <mergeCell ref="C196:C198"/>
    <mergeCell ref="C199:C201"/>
    <mergeCell ref="C202:C203"/>
    <mergeCell ref="A204:A207"/>
    <mergeCell ref="B204:B207"/>
    <mergeCell ref="C204:C205"/>
    <mergeCell ref="C206:C207"/>
    <mergeCell ref="A213:A214"/>
    <mergeCell ref="B213:B214"/>
    <mergeCell ref="A215:A217"/>
    <mergeCell ref="B215:B217"/>
    <mergeCell ref="A218:A220"/>
    <mergeCell ref="B218:B220"/>
    <mergeCell ref="A208:A209"/>
    <mergeCell ref="B208:B209"/>
    <mergeCell ref="C208:C209"/>
    <mergeCell ref="A210:A212"/>
    <mergeCell ref="B210:B212"/>
    <mergeCell ref="C210:C211"/>
    <mergeCell ref="A230:A231"/>
    <mergeCell ref="B230:B231"/>
    <mergeCell ref="A232:A235"/>
    <mergeCell ref="B232:B235"/>
    <mergeCell ref="A236:A237"/>
    <mergeCell ref="B236:B237"/>
    <mergeCell ref="C218:C219"/>
    <mergeCell ref="A223:A224"/>
    <mergeCell ref="B223:B224"/>
    <mergeCell ref="A225:A228"/>
    <mergeCell ref="B225:B228"/>
    <mergeCell ref="C225:C226"/>
    <mergeCell ref="C227:C228"/>
    <mergeCell ref="A245:A247"/>
    <mergeCell ref="B245:B247"/>
    <mergeCell ref="C246:C247"/>
    <mergeCell ref="A248:A249"/>
    <mergeCell ref="B248:B249"/>
    <mergeCell ref="C248:C249"/>
    <mergeCell ref="A239:A241"/>
    <mergeCell ref="B239:B241"/>
    <mergeCell ref="C240:C241"/>
    <mergeCell ref="A242:A243"/>
    <mergeCell ref="B242:B243"/>
    <mergeCell ref="C242:C243"/>
    <mergeCell ref="A255:A257"/>
    <mergeCell ref="B255:B257"/>
    <mergeCell ref="C255:C256"/>
    <mergeCell ref="A259:A263"/>
    <mergeCell ref="B259:B263"/>
    <mergeCell ref="C259:C261"/>
    <mergeCell ref="C262:C263"/>
    <mergeCell ref="A250:A252"/>
    <mergeCell ref="B250:B252"/>
    <mergeCell ref="C250:C251"/>
    <mergeCell ref="A253:A254"/>
    <mergeCell ref="B253:B254"/>
    <mergeCell ref="C253:C254"/>
    <mergeCell ref="A276:A278"/>
    <mergeCell ref="B276:B278"/>
    <mergeCell ref="C276:C277"/>
    <mergeCell ref="A279:A280"/>
    <mergeCell ref="B279:B280"/>
    <mergeCell ref="C279:C280"/>
    <mergeCell ref="A264:A270"/>
    <mergeCell ref="B264:B270"/>
    <mergeCell ref="C264:C265"/>
    <mergeCell ref="C266:C267"/>
    <mergeCell ref="C269:C270"/>
    <mergeCell ref="A271:A275"/>
    <mergeCell ref="B271:B275"/>
    <mergeCell ref="C273:C274"/>
    <mergeCell ref="A290:A291"/>
    <mergeCell ref="B290:B291"/>
    <mergeCell ref="C290:C291"/>
    <mergeCell ref="A293:A296"/>
    <mergeCell ref="B293:B296"/>
    <mergeCell ref="C293:C294"/>
    <mergeCell ref="C295:C296"/>
    <mergeCell ref="A281:A283"/>
    <mergeCell ref="B281:B283"/>
    <mergeCell ref="C281:C282"/>
    <mergeCell ref="A284:A286"/>
    <mergeCell ref="B284:B286"/>
    <mergeCell ref="A287:A289"/>
    <mergeCell ref="B287:B289"/>
    <mergeCell ref="C288:C289"/>
    <mergeCell ref="C303:C304"/>
    <mergeCell ref="A305:A314"/>
    <mergeCell ref="B305:B314"/>
    <mergeCell ref="A319:A324"/>
    <mergeCell ref="B319:B324"/>
    <mergeCell ref="C320:C322"/>
    <mergeCell ref="A297:A300"/>
    <mergeCell ref="B297:B300"/>
    <mergeCell ref="A301:A302"/>
    <mergeCell ref="B301:B302"/>
    <mergeCell ref="A303:A304"/>
    <mergeCell ref="B303:B304"/>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D27E-98A5-8D4E-BF8F-888B330C1C5C}">
  <dimension ref="A1:M224"/>
  <sheetViews>
    <sheetView workbookViewId="0">
      <selection activeCell="D14" sqref="D14"/>
    </sheetView>
  </sheetViews>
  <sheetFormatPr baseColWidth="10" defaultColWidth="11" defaultRowHeight="16"/>
  <cols>
    <col min="1" max="1" width="14.6640625" customWidth="1"/>
    <col min="2" max="2" width="13.83203125" customWidth="1"/>
    <col min="3" max="3" width="13.6640625" customWidth="1"/>
    <col min="4" max="4" width="63.33203125" bestFit="1" customWidth="1"/>
    <col min="5" max="5" width="12.83203125" customWidth="1"/>
    <col min="6" max="6" width="32.6640625" customWidth="1"/>
    <col min="7" max="7" width="15.1640625" customWidth="1"/>
  </cols>
  <sheetData>
    <row r="1" spans="1:13" ht="34">
      <c r="A1" s="8" t="s">
        <v>484</v>
      </c>
      <c r="B1" s="2" t="s">
        <v>483</v>
      </c>
      <c r="C1" s="3" t="s">
        <v>482</v>
      </c>
      <c r="D1" s="2" t="s">
        <v>430</v>
      </c>
      <c r="E1" s="3" t="s">
        <v>1069</v>
      </c>
      <c r="F1" s="3" t="s">
        <v>431</v>
      </c>
      <c r="G1" s="2" t="s">
        <v>432</v>
      </c>
      <c r="H1" s="3" t="s">
        <v>1070</v>
      </c>
      <c r="I1" s="3" t="s">
        <v>5</v>
      </c>
      <c r="J1" s="3"/>
      <c r="L1" t="s">
        <v>510</v>
      </c>
      <c r="M1" t="s">
        <v>511</v>
      </c>
    </row>
    <row r="2" spans="1:13">
      <c r="A2" t="s">
        <v>8</v>
      </c>
      <c r="B2" t="s">
        <v>433</v>
      </c>
      <c r="C2">
        <v>1</v>
      </c>
      <c r="D2" t="s">
        <v>9</v>
      </c>
      <c r="E2" t="s">
        <v>346</v>
      </c>
      <c r="F2">
        <v>0</v>
      </c>
      <c r="G2">
        <v>1</v>
      </c>
      <c r="H2" s="115" t="s">
        <v>1381</v>
      </c>
      <c r="I2" t="str">
        <f>IF(E2="P","Required",E2 &amp; IF(Table1[[#This Row],[core_points]]&lt;&gt;1," points"," point"))</f>
        <v>Required</v>
      </c>
      <c r="L2">
        <v>0</v>
      </c>
      <c r="M2" t="s">
        <v>512</v>
      </c>
    </row>
    <row r="3" spans="1:13">
      <c r="A3" t="s">
        <v>14</v>
      </c>
      <c r="B3" t="s">
        <v>433</v>
      </c>
      <c r="C3">
        <v>2</v>
      </c>
      <c r="D3" t="s">
        <v>15</v>
      </c>
      <c r="E3" t="s">
        <v>346</v>
      </c>
      <c r="F3">
        <v>0</v>
      </c>
      <c r="G3">
        <v>1</v>
      </c>
      <c r="H3" s="115" t="s">
        <v>1381</v>
      </c>
      <c r="I3" t="str">
        <f>IF(E3="P","Required",E3 &amp; IF(Table1[[#This Row],[core_points]]&lt;&gt;1," points"," point"))</f>
        <v>Required</v>
      </c>
      <c r="L3">
        <v>40</v>
      </c>
      <c r="M3" t="s">
        <v>1063</v>
      </c>
    </row>
    <row r="4" spans="1:13">
      <c r="A4" t="s">
        <v>20</v>
      </c>
      <c r="B4" t="s">
        <v>433</v>
      </c>
      <c r="C4">
        <v>3</v>
      </c>
      <c r="D4" t="s">
        <v>21</v>
      </c>
      <c r="E4" t="s">
        <v>346</v>
      </c>
      <c r="F4">
        <v>0</v>
      </c>
      <c r="G4">
        <v>1</v>
      </c>
      <c r="H4" s="115" t="s">
        <v>1381</v>
      </c>
      <c r="I4" t="str">
        <f>IF(E4="P","Required",E4 &amp; IF(Table1[[#This Row],[core_points]]&lt;&gt;1," points"," point"))</f>
        <v>Required</v>
      </c>
      <c r="L4">
        <v>50</v>
      </c>
      <c r="M4" t="s">
        <v>1064</v>
      </c>
    </row>
    <row r="5" spans="1:13">
      <c r="A5" t="s">
        <v>26</v>
      </c>
      <c r="B5" t="s">
        <v>433</v>
      </c>
      <c r="C5">
        <v>4</v>
      </c>
      <c r="D5" t="s">
        <v>27</v>
      </c>
      <c r="E5" t="s">
        <v>346</v>
      </c>
      <c r="F5">
        <v>0</v>
      </c>
      <c r="G5">
        <v>1</v>
      </c>
      <c r="H5" s="115" t="s">
        <v>1381</v>
      </c>
      <c r="I5" t="str">
        <f>IF(E5="P","Required",E5 &amp; IF(Table1[[#This Row],[core_points]]&lt;&gt;1," points"," point"))</f>
        <v>Required</v>
      </c>
      <c r="L5">
        <v>60</v>
      </c>
      <c r="M5" t="s">
        <v>1065</v>
      </c>
    </row>
    <row r="6" spans="1:13">
      <c r="A6" t="s">
        <v>32</v>
      </c>
      <c r="B6" t="s">
        <v>433</v>
      </c>
      <c r="C6">
        <v>5</v>
      </c>
      <c r="D6" t="s">
        <v>1382</v>
      </c>
      <c r="E6" t="s">
        <v>346</v>
      </c>
      <c r="F6">
        <v>0</v>
      </c>
      <c r="G6">
        <v>1</v>
      </c>
      <c r="H6" s="115" t="s">
        <v>1381</v>
      </c>
      <c r="I6" t="str">
        <f>IF(E6="P","Required",E6 &amp; IF(Table1[[#This Row],[core_points]]&lt;&gt;1," points"," point"))</f>
        <v>Required</v>
      </c>
      <c r="L6">
        <v>80</v>
      </c>
      <c r="M6" t="s">
        <v>1066</v>
      </c>
    </row>
    <row r="7" spans="1:13">
      <c r="A7" t="s">
        <v>37</v>
      </c>
      <c r="B7" t="s">
        <v>434</v>
      </c>
      <c r="C7">
        <v>1</v>
      </c>
      <c r="D7" t="s">
        <v>38</v>
      </c>
      <c r="E7" t="s">
        <v>346</v>
      </c>
      <c r="F7">
        <v>0</v>
      </c>
      <c r="G7">
        <v>1</v>
      </c>
      <c r="H7" s="115" t="s">
        <v>1381</v>
      </c>
      <c r="I7" t="str">
        <f>IF(E7="P","Required",E7 &amp; IF(Table1[[#This Row],[core_points]]&lt;&gt;1," points"," point"))</f>
        <v>Required</v>
      </c>
    </row>
    <row r="8" spans="1:13">
      <c r="A8" t="s">
        <v>43</v>
      </c>
      <c r="B8" t="s">
        <v>434</v>
      </c>
      <c r="C8">
        <v>2</v>
      </c>
      <c r="D8" t="s">
        <v>44</v>
      </c>
      <c r="E8" t="s">
        <v>346</v>
      </c>
      <c r="F8">
        <v>0</v>
      </c>
      <c r="G8">
        <v>1</v>
      </c>
      <c r="H8" s="115" t="s">
        <v>1381</v>
      </c>
      <c r="I8" t="str">
        <f>IF(E8="P","Required",E8 &amp; IF(Table1[[#This Row],[core_points]]&lt;&gt;1," points"," point"))</f>
        <v>Required</v>
      </c>
    </row>
    <row r="9" spans="1:13">
      <c r="A9" t="s">
        <v>48</v>
      </c>
      <c r="B9" t="s">
        <v>435</v>
      </c>
      <c r="C9">
        <v>1</v>
      </c>
      <c r="D9" t="s">
        <v>49</v>
      </c>
      <c r="E9" t="s">
        <v>346</v>
      </c>
      <c r="F9">
        <v>0</v>
      </c>
      <c r="G9">
        <v>1</v>
      </c>
      <c r="H9" s="115" t="s">
        <v>1381</v>
      </c>
      <c r="I9" t="str">
        <f>IF(E9="P","Required",E9 &amp; IF(Table1[[#This Row],[core_points]]&lt;&gt;1," points"," point"))</f>
        <v>Required</v>
      </c>
    </row>
    <row r="10" spans="1:13">
      <c r="A10" t="s">
        <v>54</v>
      </c>
      <c r="B10" t="s">
        <v>436</v>
      </c>
      <c r="C10">
        <v>1</v>
      </c>
      <c r="D10" t="s">
        <v>55</v>
      </c>
      <c r="E10" t="s">
        <v>346</v>
      </c>
      <c r="F10">
        <v>0</v>
      </c>
      <c r="G10">
        <v>1</v>
      </c>
      <c r="H10" s="115" t="s">
        <v>1381</v>
      </c>
      <c r="I10" t="str">
        <f>IF(E10="P","Required",E10 &amp; IF(Table1[[#This Row],[core_points]]&lt;&gt;1," points"," point"))</f>
        <v>Required</v>
      </c>
    </row>
    <row r="11" spans="1:13">
      <c r="A11" t="s">
        <v>60</v>
      </c>
      <c r="B11" t="s">
        <v>437</v>
      </c>
      <c r="C11">
        <v>1</v>
      </c>
      <c r="D11" t="s">
        <v>61</v>
      </c>
      <c r="E11" s="7">
        <v>2</v>
      </c>
      <c r="F11">
        <v>1</v>
      </c>
      <c r="G11">
        <v>1</v>
      </c>
      <c r="H11" s="115" t="s">
        <v>1381</v>
      </c>
      <c r="I11" t="str">
        <f>IF(E11="P","Required",E11 &amp; IF(Table1[[#This Row],[core_points]]&lt;&gt;1," points"," point"))</f>
        <v>2 points</v>
      </c>
    </row>
    <row r="12" spans="1:13">
      <c r="A12" t="s">
        <v>66</v>
      </c>
      <c r="B12" t="s">
        <v>437</v>
      </c>
      <c r="C12">
        <v>2</v>
      </c>
      <c r="D12" t="s">
        <v>67</v>
      </c>
      <c r="E12" s="7">
        <v>1</v>
      </c>
      <c r="F12">
        <v>0</v>
      </c>
      <c r="G12">
        <v>1</v>
      </c>
      <c r="H12" s="115" t="s">
        <v>1381</v>
      </c>
      <c r="I12" t="str">
        <f>IF(E12="P","Required",E12 &amp; IF(Table1[[#This Row],[core_points]]&lt;&gt;1," points"," point"))</f>
        <v>1 point</v>
      </c>
    </row>
    <row r="13" spans="1:13">
      <c r="A13" t="s">
        <v>72</v>
      </c>
      <c r="B13" t="s">
        <v>437</v>
      </c>
      <c r="C13">
        <v>3</v>
      </c>
      <c r="D13" t="s">
        <v>73</v>
      </c>
      <c r="E13" s="7">
        <v>1</v>
      </c>
      <c r="F13">
        <v>0</v>
      </c>
      <c r="G13">
        <v>1</v>
      </c>
      <c r="H13" s="115" t="s">
        <v>1381</v>
      </c>
      <c r="I13" t="str">
        <f>IF(E13="P","Required",E13 &amp; IF(Table1[[#This Row],[core_points]]&lt;&gt;1," points"," point"))</f>
        <v>1 point</v>
      </c>
    </row>
    <row r="14" spans="1:13">
      <c r="A14" t="s">
        <v>78</v>
      </c>
      <c r="B14" t="s">
        <v>438</v>
      </c>
      <c r="C14">
        <v>1</v>
      </c>
      <c r="D14" t="s">
        <v>79</v>
      </c>
      <c r="E14" s="7">
        <v>3</v>
      </c>
      <c r="F14">
        <v>1</v>
      </c>
      <c r="G14">
        <v>1</v>
      </c>
      <c r="H14" s="115" t="s">
        <v>1381</v>
      </c>
      <c r="I14" t="str">
        <f>IF(E14="P","Required",E14 &amp; IF(Table1[[#This Row],[core_points]]&lt;&gt;1," points"," point"))</f>
        <v>3 points</v>
      </c>
    </row>
    <row r="15" spans="1:13">
      <c r="A15" t="s">
        <v>82</v>
      </c>
      <c r="B15" t="s">
        <v>438</v>
      </c>
      <c r="C15">
        <v>2</v>
      </c>
      <c r="D15" t="s">
        <v>83</v>
      </c>
      <c r="E15" s="7">
        <v>2</v>
      </c>
      <c r="F15">
        <v>0</v>
      </c>
      <c r="G15">
        <v>1</v>
      </c>
      <c r="H15" s="115" t="s">
        <v>1381</v>
      </c>
      <c r="I15" t="str">
        <f>IF(E15="P","Required",E15 &amp; IF(Table1[[#This Row],[core_points]]&lt;&gt;1," points"," point"))</f>
        <v>2 points</v>
      </c>
    </row>
    <row r="16" spans="1:13">
      <c r="A16" t="s">
        <v>87</v>
      </c>
      <c r="B16" t="s">
        <v>439</v>
      </c>
      <c r="C16">
        <v>1</v>
      </c>
      <c r="D16" t="s">
        <v>88</v>
      </c>
      <c r="E16" s="7">
        <v>2</v>
      </c>
      <c r="F16">
        <v>2</v>
      </c>
      <c r="G16">
        <v>1</v>
      </c>
      <c r="H16" s="115" t="s">
        <v>1381</v>
      </c>
      <c r="I16" t="str">
        <f>IF(E16="P","Required",E16 &amp; IF(Table1[[#This Row],[core_points]]&lt;&gt;1," points"," point"))</f>
        <v>2 points</v>
      </c>
    </row>
    <row r="17" spans="1:9">
      <c r="A17" t="s">
        <v>91</v>
      </c>
      <c r="B17" t="s">
        <v>439</v>
      </c>
      <c r="C17">
        <v>2</v>
      </c>
      <c r="D17" t="s">
        <v>490</v>
      </c>
      <c r="E17" s="7">
        <v>2</v>
      </c>
      <c r="F17">
        <v>0</v>
      </c>
      <c r="G17">
        <v>1</v>
      </c>
      <c r="H17" s="115" t="s">
        <v>1381</v>
      </c>
      <c r="I17" t="str">
        <f>IF(E17="P","Required",E17 &amp; IF(Table1[[#This Row],[core_points]]&lt;&gt;1," points"," point"))</f>
        <v>2 points</v>
      </c>
    </row>
    <row r="18" spans="1:9">
      <c r="A18" t="s">
        <v>96</v>
      </c>
      <c r="B18" t="s">
        <v>440</v>
      </c>
      <c r="C18">
        <v>1</v>
      </c>
      <c r="D18" t="s">
        <v>97</v>
      </c>
      <c r="E18" s="7">
        <v>0.5</v>
      </c>
      <c r="F18">
        <v>0</v>
      </c>
      <c r="G18">
        <v>1</v>
      </c>
      <c r="H18" s="7">
        <v>1</v>
      </c>
      <c r="I18" t="str">
        <f>IF(E18="P","Required",E18 &amp; IF(Table1[[#This Row],[core_points]]&lt;&gt;1," points"," point"))</f>
        <v>0.5 points</v>
      </c>
    </row>
    <row r="19" spans="1:9">
      <c r="A19" t="s">
        <v>102</v>
      </c>
      <c r="B19" t="s">
        <v>440</v>
      </c>
      <c r="C19">
        <v>2</v>
      </c>
      <c r="D19" t="s">
        <v>103</v>
      </c>
      <c r="E19" s="7">
        <v>1</v>
      </c>
      <c r="F19">
        <v>0</v>
      </c>
      <c r="G19">
        <v>1</v>
      </c>
      <c r="H19" s="115" t="s">
        <v>1381</v>
      </c>
      <c r="I19" t="str">
        <f>IF(E19="P","Required",E19 &amp; IF(Table1[[#This Row],[core_points]]&lt;&gt;1," points"," point"))</f>
        <v>1 point</v>
      </c>
    </row>
    <row r="20" spans="1:9">
      <c r="A20" t="s">
        <v>108</v>
      </c>
      <c r="B20" t="s">
        <v>441</v>
      </c>
      <c r="C20">
        <v>1</v>
      </c>
      <c r="D20" t="s">
        <v>109</v>
      </c>
      <c r="E20" s="7">
        <v>2</v>
      </c>
      <c r="F20">
        <v>0</v>
      </c>
      <c r="G20">
        <v>1</v>
      </c>
      <c r="H20" s="115" t="s">
        <v>1381</v>
      </c>
      <c r="I20" t="str">
        <f>IF(E20="P","Required",E20 &amp; IF(Table1[[#This Row],[core_points]]&lt;&gt;1," points"," point"))</f>
        <v>2 points</v>
      </c>
    </row>
    <row r="21" spans="1:9">
      <c r="A21" t="s">
        <v>114</v>
      </c>
      <c r="B21" t="s">
        <v>441</v>
      </c>
      <c r="C21">
        <v>2</v>
      </c>
      <c r="D21" t="s">
        <v>115</v>
      </c>
      <c r="E21" s="7">
        <v>2</v>
      </c>
      <c r="F21">
        <v>0</v>
      </c>
      <c r="G21">
        <v>1</v>
      </c>
      <c r="H21" s="115" t="s">
        <v>1381</v>
      </c>
      <c r="I21" t="str">
        <f>IF(E21="P","Required",E21 &amp; IF(Table1[[#This Row],[core_points]]&lt;&gt;1," points"," point"))</f>
        <v>2 points</v>
      </c>
    </row>
    <row r="22" spans="1:9">
      <c r="A22" t="s">
        <v>120</v>
      </c>
      <c r="B22" t="s">
        <v>442</v>
      </c>
      <c r="C22">
        <v>1</v>
      </c>
      <c r="D22" t="s">
        <v>121</v>
      </c>
      <c r="E22" s="7">
        <v>2</v>
      </c>
      <c r="F22">
        <v>0</v>
      </c>
      <c r="G22">
        <v>1</v>
      </c>
      <c r="H22" s="115" t="s">
        <v>1381</v>
      </c>
      <c r="I22" t="str">
        <f>IF(E22="P","Required",E22 &amp; IF(Table1[[#This Row],[core_points]]&lt;&gt;1," points"," point"))</f>
        <v>2 points</v>
      </c>
    </row>
    <row r="23" spans="1:9">
      <c r="A23" t="s">
        <v>124</v>
      </c>
      <c r="B23" t="s">
        <v>443</v>
      </c>
      <c r="C23">
        <v>1</v>
      </c>
      <c r="D23" t="s">
        <v>125</v>
      </c>
      <c r="E23" s="7">
        <v>0.5</v>
      </c>
      <c r="F23">
        <v>0</v>
      </c>
      <c r="G23">
        <v>1</v>
      </c>
      <c r="H23" s="115" t="s">
        <v>1381</v>
      </c>
      <c r="I23" t="str">
        <f>IF(E23="P","Required",E23 &amp; IF(Table1[[#This Row],[core_points]]&lt;&gt;1," points"," point"))</f>
        <v>0.5 points</v>
      </c>
    </row>
    <row r="24" spans="1:9">
      <c r="A24" t="s">
        <v>129</v>
      </c>
      <c r="B24" t="s">
        <v>444</v>
      </c>
      <c r="C24">
        <v>1</v>
      </c>
      <c r="D24" t="s">
        <v>130</v>
      </c>
      <c r="E24" s="7">
        <v>2</v>
      </c>
      <c r="F24">
        <v>1</v>
      </c>
      <c r="G24">
        <v>1</v>
      </c>
      <c r="H24" s="115" t="s">
        <v>1381</v>
      </c>
      <c r="I24" t="str">
        <f>IF(E24="P","Required",E24 &amp; IF(Table1[[#This Row],[core_points]]&lt;&gt;1," points"," point"))</f>
        <v>2 points</v>
      </c>
    </row>
    <row r="25" spans="1:9">
      <c r="A25" t="s">
        <v>133</v>
      </c>
      <c r="B25" t="s">
        <v>445</v>
      </c>
      <c r="C25">
        <v>1</v>
      </c>
      <c r="D25" t="s">
        <v>134</v>
      </c>
      <c r="E25" s="7">
        <v>2</v>
      </c>
      <c r="F25">
        <v>0</v>
      </c>
      <c r="G25">
        <v>1</v>
      </c>
      <c r="H25" s="115" t="s">
        <v>1381</v>
      </c>
      <c r="I25" t="str">
        <f>IF(E25="P","Required",E25 &amp; IF(Table1[[#This Row],[core_points]]&lt;&gt;1," points"," point"))</f>
        <v>2 points</v>
      </c>
    </row>
    <row r="26" spans="1:9">
      <c r="A26" t="s">
        <v>139</v>
      </c>
      <c r="B26" t="s">
        <v>446</v>
      </c>
      <c r="C26">
        <v>1</v>
      </c>
      <c r="D26" t="s">
        <v>1290</v>
      </c>
      <c r="E26" s="7">
        <v>2</v>
      </c>
      <c r="F26">
        <v>0</v>
      </c>
      <c r="G26">
        <v>1</v>
      </c>
      <c r="H26" s="115" t="s">
        <v>1381</v>
      </c>
      <c r="I26" t="str">
        <f>IF(E26="P","Required",E26 &amp; IF(Table1[[#This Row],[core_points]]&lt;&gt;1," points"," point"))</f>
        <v>2 points</v>
      </c>
    </row>
    <row r="27" spans="1:9">
      <c r="A27" t="s">
        <v>160</v>
      </c>
      <c r="B27" t="s">
        <v>447</v>
      </c>
      <c r="C27">
        <v>1</v>
      </c>
      <c r="D27" t="s">
        <v>161</v>
      </c>
      <c r="E27" t="s">
        <v>346</v>
      </c>
      <c r="F27">
        <v>0</v>
      </c>
      <c r="G27">
        <v>2</v>
      </c>
      <c r="H27" s="115" t="s">
        <v>1381</v>
      </c>
      <c r="I27" t="str">
        <f>IF(E27="P","Required",E27 &amp; IF(Table1[[#This Row],[core_points]]&lt;&gt;1," points"," point"))</f>
        <v>Required</v>
      </c>
    </row>
    <row r="28" spans="1:9">
      <c r="A28" t="s">
        <v>166</v>
      </c>
      <c r="B28" t="s">
        <v>448</v>
      </c>
      <c r="C28">
        <v>1</v>
      </c>
      <c r="D28" t="s">
        <v>167</v>
      </c>
      <c r="E28" t="s">
        <v>346</v>
      </c>
      <c r="F28">
        <v>0</v>
      </c>
      <c r="G28">
        <v>2</v>
      </c>
      <c r="H28" s="115" t="s">
        <v>1381</v>
      </c>
      <c r="I28" t="str">
        <f>IF(E28="P","Required",E28 &amp; IF(Table1[[#This Row],[core_points]]&lt;&gt;1," points"," point"))</f>
        <v>Required</v>
      </c>
    </row>
    <row r="29" spans="1:9">
      <c r="A29" t="s">
        <v>172</v>
      </c>
      <c r="B29" t="s">
        <v>448</v>
      </c>
      <c r="C29">
        <v>2</v>
      </c>
      <c r="D29" t="s">
        <v>173</v>
      </c>
      <c r="E29" t="s">
        <v>346</v>
      </c>
      <c r="F29">
        <v>0</v>
      </c>
      <c r="G29">
        <v>2</v>
      </c>
      <c r="H29" s="115" t="s">
        <v>1381</v>
      </c>
      <c r="I29" t="str">
        <f>IF(E29="P","Required",E29 &amp; IF(Table1[[#This Row],[core_points]]&lt;&gt;1," points"," point"))</f>
        <v>Required</v>
      </c>
    </row>
    <row r="30" spans="1:9">
      <c r="A30" t="s">
        <v>178</v>
      </c>
      <c r="B30" t="s">
        <v>449</v>
      </c>
      <c r="C30">
        <v>1</v>
      </c>
      <c r="D30" t="s">
        <v>179</v>
      </c>
      <c r="E30" t="s">
        <v>346</v>
      </c>
      <c r="F30">
        <v>0</v>
      </c>
      <c r="G30">
        <v>2</v>
      </c>
      <c r="H30" s="115" t="s">
        <v>1381</v>
      </c>
      <c r="I30" t="str">
        <f>IF(E30="P","Required",E30 &amp; IF(Table1[[#This Row],[core_points]]&lt;&gt;1," points"," point"))</f>
        <v>Required</v>
      </c>
    </row>
    <row r="31" spans="1:9">
      <c r="A31" t="s">
        <v>184</v>
      </c>
      <c r="B31" t="s">
        <v>449</v>
      </c>
      <c r="C31">
        <v>2</v>
      </c>
      <c r="D31" t="s">
        <v>185</v>
      </c>
      <c r="E31" t="s">
        <v>346</v>
      </c>
      <c r="F31">
        <v>0</v>
      </c>
      <c r="G31">
        <v>2</v>
      </c>
      <c r="H31" s="115" t="s">
        <v>1381</v>
      </c>
      <c r="I31" t="str">
        <f>IF(E31="P","Required",E31 &amp; IF(Table1[[#This Row],[core_points]]&lt;&gt;1," points"," point"))</f>
        <v>Required</v>
      </c>
    </row>
    <row r="32" spans="1:9">
      <c r="A32" t="s">
        <v>190</v>
      </c>
      <c r="B32" t="s">
        <v>450</v>
      </c>
      <c r="C32">
        <v>1</v>
      </c>
      <c r="D32" t="s">
        <v>191</v>
      </c>
      <c r="E32" s="7">
        <v>2</v>
      </c>
      <c r="F32">
        <v>0</v>
      </c>
      <c r="G32">
        <v>2</v>
      </c>
      <c r="H32" s="115" t="s">
        <v>1381</v>
      </c>
      <c r="I32" t="str">
        <f>IF(E32="P","Required",E32 &amp; IF(Table1[[#This Row],[core_points]]&lt;&gt;1," points"," point"))</f>
        <v>2 points</v>
      </c>
    </row>
    <row r="33" spans="1:9">
      <c r="A33" t="s">
        <v>195</v>
      </c>
      <c r="B33" t="s">
        <v>451</v>
      </c>
      <c r="C33">
        <v>1</v>
      </c>
      <c r="D33" t="s">
        <v>196</v>
      </c>
      <c r="E33" s="7">
        <v>2</v>
      </c>
      <c r="F33">
        <v>0</v>
      </c>
      <c r="G33">
        <v>2</v>
      </c>
      <c r="H33" s="115" t="s">
        <v>1381</v>
      </c>
      <c r="I33" t="str">
        <f>IF(E33="P","Required",E33 &amp; IF(Table1[[#This Row],[core_points]]&lt;&gt;1," points"," point"))</f>
        <v>2 points</v>
      </c>
    </row>
    <row r="34" spans="1:9">
      <c r="A34" t="s">
        <v>200</v>
      </c>
      <c r="B34" t="s">
        <v>451</v>
      </c>
      <c r="C34">
        <v>2</v>
      </c>
      <c r="D34" t="s">
        <v>201</v>
      </c>
      <c r="E34" s="7">
        <v>1</v>
      </c>
      <c r="F34">
        <v>0</v>
      </c>
      <c r="G34">
        <v>2</v>
      </c>
      <c r="H34" s="115" t="s">
        <v>1381</v>
      </c>
      <c r="I34" t="str">
        <f>IF(E34="P","Required",E34 &amp; IF(Table1[[#This Row],[core_points]]&lt;&gt;1," points"," point"))</f>
        <v>1 point</v>
      </c>
    </row>
    <row r="35" spans="1:9">
      <c r="A35" t="s">
        <v>205</v>
      </c>
      <c r="B35" t="s">
        <v>452</v>
      </c>
      <c r="C35">
        <v>1</v>
      </c>
      <c r="D35" t="s">
        <v>206</v>
      </c>
      <c r="E35" s="7">
        <v>1</v>
      </c>
      <c r="F35">
        <v>0</v>
      </c>
      <c r="G35">
        <v>2</v>
      </c>
      <c r="H35" s="115" t="s">
        <v>1381</v>
      </c>
      <c r="I35" t="str">
        <f>IF(E35="P","Required",E35 &amp; IF(Table1[[#This Row],[core_points]]&lt;&gt;1," points"," point"))</f>
        <v>1 point</v>
      </c>
    </row>
    <row r="36" spans="1:9">
      <c r="A36" t="s">
        <v>208</v>
      </c>
      <c r="B36" t="s">
        <v>453</v>
      </c>
      <c r="C36">
        <v>1</v>
      </c>
      <c r="D36" t="s">
        <v>209</v>
      </c>
      <c r="E36" s="7">
        <v>2</v>
      </c>
      <c r="F36">
        <v>0</v>
      </c>
      <c r="G36">
        <v>2</v>
      </c>
      <c r="H36" s="115" t="s">
        <v>1381</v>
      </c>
      <c r="I36" t="str">
        <f>IF(E36="P","Required",E36 &amp; IF(Table1[[#This Row],[core_points]]&lt;&gt;1," points"," point"))</f>
        <v>2 points</v>
      </c>
    </row>
    <row r="37" spans="1:9">
      <c r="A37" t="s">
        <v>213</v>
      </c>
      <c r="B37" t="s">
        <v>453</v>
      </c>
      <c r="C37">
        <v>2</v>
      </c>
      <c r="D37" t="s">
        <v>214</v>
      </c>
      <c r="E37" s="7">
        <v>2</v>
      </c>
      <c r="F37">
        <v>0</v>
      </c>
      <c r="G37">
        <v>2</v>
      </c>
      <c r="H37" s="115" t="s">
        <v>1381</v>
      </c>
      <c r="I37" t="str">
        <f>IF(E37="P","Required",E37 &amp; IF(Table1[[#This Row],[core_points]]&lt;&gt;1," points"," point"))</f>
        <v>2 points</v>
      </c>
    </row>
    <row r="38" spans="1:9">
      <c r="A38" t="s">
        <v>217</v>
      </c>
      <c r="B38" t="s">
        <v>453</v>
      </c>
      <c r="C38">
        <v>3</v>
      </c>
      <c r="D38" t="s">
        <v>218</v>
      </c>
      <c r="E38" s="7">
        <v>2</v>
      </c>
      <c r="F38">
        <v>0</v>
      </c>
      <c r="G38">
        <v>2</v>
      </c>
      <c r="H38" s="115" t="s">
        <v>1381</v>
      </c>
      <c r="I38" t="str">
        <f>IF(E38="P","Required",E38 &amp; IF(Table1[[#This Row],[core_points]]&lt;&gt;1," points"," point"))</f>
        <v>2 points</v>
      </c>
    </row>
    <row r="39" spans="1:9">
      <c r="A39" t="s">
        <v>223</v>
      </c>
      <c r="B39" t="s">
        <v>454</v>
      </c>
      <c r="C39">
        <v>1</v>
      </c>
      <c r="D39" t="s">
        <v>1291</v>
      </c>
      <c r="E39" s="7">
        <v>1</v>
      </c>
      <c r="F39">
        <v>0</v>
      </c>
      <c r="G39">
        <v>2</v>
      </c>
      <c r="H39" s="115" t="s">
        <v>1381</v>
      </c>
      <c r="I39" t="str">
        <f>IF(E39="P","Required",E39 &amp; IF(Table1[[#This Row],[core_points]]&lt;&gt;1," points"," point"))</f>
        <v>1 point</v>
      </c>
    </row>
    <row r="40" spans="1:9">
      <c r="A40" t="s">
        <v>227</v>
      </c>
      <c r="B40" t="s">
        <v>454</v>
      </c>
      <c r="C40">
        <v>2</v>
      </c>
      <c r="D40" t="s">
        <v>228</v>
      </c>
      <c r="E40" s="7">
        <v>1</v>
      </c>
      <c r="F40">
        <v>0</v>
      </c>
      <c r="G40">
        <v>2</v>
      </c>
      <c r="H40" s="115" t="s">
        <v>1381</v>
      </c>
      <c r="I40" t="str">
        <f>IF(E40="P","Required",E40 &amp; IF(Table1[[#This Row],[core_points]]&lt;&gt;1," points"," point"))</f>
        <v>1 point</v>
      </c>
    </row>
    <row r="41" spans="1:9">
      <c r="A41" t="s">
        <v>233</v>
      </c>
      <c r="B41" t="s">
        <v>454</v>
      </c>
      <c r="C41">
        <v>3</v>
      </c>
      <c r="D41" t="s">
        <v>234</v>
      </c>
      <c r="E41" s="7">
        <v>1</v>
      </c>
      <c r="F41">
        <v>0</v>
      </c>
      <c r="G41">
        <v>2</v>
      </c>
      <c r="H41" s="115" t="s">
        <v>1381</v>
      </c>
      <c r="I41" t="str">
        <f>IF(E41="P","Required",E41 &amp; IF(Table1[[#This Row],[core_points]]&lt;&gt;1," points"," point"))</f>
        <v>1 point</v>
      </c>
    </row>
    <row r="42" spans="1:9">
      <c r="A42" t="s">
        <v>1292</v>
      </c>
      <c r="B42" t="s">
        <v>454</v>
      </c>
      <c r="C42">
        <v>4</v>
      </c>
      <c r="D42" t="s">
        <v>1293</v>
      </c>
      <c r="E42" s="7">
        <v>1</v>
      </c>
      <c r="F42">
        <v>0</v>
      </c>
      <c r="G42">
        <v>2</v>
      </c>
      <c r="H42" s="115" t="s">
        <v>1381</v>
      </c>
      <c r="I42" t="str">
        <f>IF(E42="P","Required",E42 &amp; IF(Table1[[#This Row],[core_points]]&lt;&gt;1," points"," point"))</f>
        <v>1 point</v>
      </c>
    </row>
    <row r="43" spans="1:9">
      <c r="A43" t="s">
        <v>494</v>
      </c>
      <c r="B43" t="s">
        <v>486</v>
      </c>
      <c r="C43">
        <v>1</v>
      </c>
      <c r="D43" t="s">
        <v>345</v>
      </c>
      <c r="E43" s="7">
        <v>2</v>
      </c>
      <c r="F43">
        <v>0</v>
      </c>
      <c r="G43">
        <v>2</v>
      </c>
      <c r="H43" s="115" t="s">
        <v>1381</v>
      </c>
      <c r="I43" t="str">
        <f>IF(E43="P","Required",E43 &amp; IF(Table1[[#This Row],[core_points]]&lt;&gt;1," points"," point"))</f>
        <v>2 points</v>
      </c>
    </row>
    <row r="44" spans="1:9">
      <c r="A44" t="s">
        <v>260</v>
      </c>
      <c r="B44" t="s">
        <v>455</v>
      </c>
      <c r="C44">
        <v>1</v>
      </c>
      <c r="D44" t="s">
        <v>261</v>
      </c>
      <c r="E44" t="s">
        <v>346</v>
      </c>
      <c r="F44">
        <v>0</v>
      </c>
      <c r="G44">
        <v>3</v>
      </c>
      <c r="H44" s="115" t="s">
        <v>1381</v>
      </c>
      <c r="I44" t="str">
        <f>IF(E44="P","Required",E44 &amp; IF(Table1[[#This Row],[core_points]]&lt;&gt;1," points"," point"))</f>
        <v>Required</v>
      </c>
    </row>
    <row r="45" spans="1:9">
      <c r="A45" t="s">
        <v>266</v>
      </c>
      <c r="B45" t="s">
        <v>455</v>
      </c>
      <c r="C45">
        <v>2</v>
      </c>
      <c r="D45" t="s">
        <v>267</v>
      </c>
      <c r="E45" t="s">
        <v>346</v>
      </c>
      <c r="F45">
        <v>0</v>
      </c>
      <c r="G45">
        <v>3</v>
      </c>
      <c r="H45" s="115" t="s">
        <v>1381</v>
      </c>
      <c r="I45" t="str">
        <f>IF(E45="P","Required",E45 &amp; IF(Table1[[#This Row],[core_points]]&lt;&gt;1," points"," point"))</f>
        <v>Required</v>
      </c>
    </row>
    <row r="46" spans="1:9">
      <c r="A46" t="s">
        <v>271</v>
      </c>
      <c r="B46" t="s">
        <v>456</v>
      </c>
      <c r="C46">
        <v>1</v>
      </c>
      <c r="D46" t="s">
        <v>272</v>
      </c>
      <c r="E46" t="s">
        <v>346</v>
      </c>
      <c r="F46">
        <v>0</v>
      </c>
      <c r="G46">
        <v>3</v>
      </c>
      <c r="H46" s="115" t="s">
        <v>1381</v>
      </c>
      <c r="I46" t="str">
        <f>IF(E46="P","Required",E46 &amp; IF(Table1[[#This Row],[core_points]]&lt;&gt;1," points"," point"))</f>
        <v>Required</v>
      </c>
    </row>
    <row r="47" spans="1:9">
      <c r="A47" t="s">
        <v>275</v>
      </c>
      <c r="B47" t="s">
        <v>456</v>
      </c>
      <c r="C47">
        <v>2</v>
      </c>
      <c r="D47" t="s">
        <v>276</v>
      </c>
      <c r="E47" t="s">
        <v>346</v>
      </c>
      <c r="F47">
        <v>0</v>
      </c>
      <c r="G47">
        <v>3</v>
      </c>
      <c r="H47" s="115" t="s">
        <v>1381</v>
      </c>
      <c r="I47" t="str">
        <f>IF(E47="P","Required",E47 &amp; IF(Table1[[#This Row],[core_points]]&lt;&gt;1," points"," point"))</f>
        <v>Required</v>
      </c>
    </row>
    <row r="48" spans="1:9">
      <c r="A48" t="s">
        <v>279</v>
      </c>
      <c r="B48" t="s">
        <v>456</v>
      </c>
      <c r="C48">
        <v>3</v>
      </c>
      <c r="D48" t="s">
        <v>280</v>
      </c>
      <c r="E48" t="s">
        <v>346</v>
      </c>
      <c r="F48">
        <v>0</v>
      </c>
      <c r="G48">
        <v>3</v>
      </c>
      <c r="H48" s="115" t="s">
        <v>1381</v>
      </c>
      <c r="I48" t="str">
        <f>IF(E48="P","Required",E48 &amp; IF(Table1[[#This Row],[core_points]]&lt;&gt;1," points"," point"))</f>
        <v>Required</v>
      </c>
    </row>
    <row r="49" spans="1:9">
      <c r="A49" t="s">
        <v>283</v>
      </c>
      <c r="B49" t="s">
        <v>457</v>
      </c>
      <c r="C49">
        <v>1</v>
      </c>
      <c r="D49" t="s">
        <v>284</v>
      </c>
      <c r="E49" s="7">
        <v>1</v>
      </c>
      <c r="F49">
        <v>0</v>
      </c>
      <c r="G49">
        <v>3</v>
      </c>
      <c r="H49" s="115" t="s">
        <v>1381</v>
      </c>
      <c r="I49" t="str">
        <f>IF(E49="P","Required",E49 &amp; IF(Table1[[#This Row],[core_points]]&lt;&gt;1," points"," point"))</f>
        <v>1 point</v>
      </c>
    </row>
    <row r="50" spans="1:9">
      <c r="A50" t="s">
        <v>287</v>
      </c>
      <c r="B50" t="s">
        <v>457</v>
      </c>
      <c r="C50">
        <v>2</v>
      </c>
      <c r="D50" t="s">
        <v>288</v>
      </c>
      <c r="E50" s="7">
        <v>1</v>
      </c>
      <c r="F50">
        <v>0</v>
      </c>
      <c r="G50">
        <v>3</v>
      </c>
      <c r="H50" s="115" t="s">
        <v>1381</v>
      </c>
      <c r="I50" t="str">
        <f>IF(E50="P","Required",E50 &amp; IF(Table1[[#This Row],[core_points]]&lt;&gt;1," points"," point"))</f>
        <v>1 point</v>
      </c>
    </row>
    <row r="51" spans="1:9">
      <c r="A51" t="s">
        <v>290</v>
      </c>
      <c r="B51" t="s">
        <v>458</v>
      </c>
      <c r="C51">
        <v>1</v>
      </c>
      <c r="D51" t="s">
        <v>291</v>
      </c>
      <c r="E51" s="7">
        <v>1</v>
      </c>
      <c r="F51">
        <v>0</v>
      </c>
      <c r="G51">
        <v>3</v>
      </c>
      <c r="H51" s="115" t="s">
        <v>1381</v>
      </c>
      <c r="I51" t="str">
        <f>IF(E51="P","Required",E51 &amp; IF(Table1[[#This Row],[core_points]]&lt;&gt;1," points"," point"))</f>
        <v>1 point</v>
      </c>
    </row>
    <row r="52" spans="1:9">
      <c r="A52" t="s">
        <v>293</v>
      </c>
      <c r="B52" t="s">
        <v>459</v>
      </c>
      <c r="C52">
        <v>1</v>
      </c>
      <c r="D52" t="s">
        <v>294</v>
      </c>
      <c r="E52" s="7">
        <v>1</v>
      </c>
      <c r="F52">
        <v>0</v>
      </c>
      <c r="G52">
        <v>3</v>
      </c>
      <c r="H52" s="115" t="s">
        <v>1381</v>
      </c>
      <c r="I52" t="str">
        <f>IF(E52="P","Required",E52 &amp; IF(Table1[[#This Row],[core_points]]&lt;&gt;1," points"," point"))</f>
        <v>1 point</v>
      </c>
    </row>
    <row r="53" spans="1:9">
      <c r="A53" t="s">
        <v>296</v>
      </c>
      <c r="B53" t="s">
        <v>460</v>
      </c>
      <c r="C53">
        <v>1</v>
      </c>
      <c r="D53" t="s">
        <v>297</v>
      </c>
      <c r="E53" s="7">
        <v>1</v>
      </c>
      <c r="F53">
        <v>0</v>
      </c>
      <c r="G53">
        <v>3</v>
      </c>
      <c r="H53" s="115" t="s">
        <v>1381</v>
      </c>
      <c r="I53" t="str">
        <f>IF(E53="P","Required",E53 &amp; IF(Table1[[#This Row],[core_points]]&lt;&gt;1," points"," point"))</f>
        <v>1 point</v>
      </c>
    </row>
    <row r="54" spans="1:9">
      <c r="A54" t="s">
        <v>300</v>
      </c>
      <c r="B54" t="s">
        <v>461</v>
      </c>
      <c r="C54">
        <v>1</v>
      </c>
      <c r="D54" t="s">
        <v>301</v>
      </c>
      <c r="E54" s="7">
        <v>1</v>
      </c>
      <c r="F54">
        <v>0</v>
      </c>
      <c r="G54">
        <v>3</v>
      </c>
      <c r="H54" s="115" t="s">
        <v>1381</v>
      </c>
      <c r="I54" t="str">
        <f>IF(E54="P","Required",E54 &amp; IF(Table1[[#This Row],[core_points]]&lt;&gt;1," points"," point"))</f>
        <v>1 point</v>
      </c>
    </row>
    <row r="55" spans="1:9">
      <c r="A55" t="s">
        <v>306</v>
      </c>
      <c r="B55" t="s">
        <v>462</v>
      </c>
      <c r="C55">
        <v>1</v>
      </c>
      <c r="D55" t="s">
        <v>307</v>
      </c>
      <c r="E55" s="7">
        <v>1</v>
      </c>
      <c r="F55">
        <v>0</v>
      </c>
      <c r="G55">
        <v>3</v>
      </c>
      <c r="H55" s="7">
        <v>1</v>
      </c>
      <c r="I55" t="str">
        <f>IF(E55="P","Required",E55 &amp; IF(Table1[[#This Row],[core_points]]&lt;&gt;1," points"," point"))</f>
        <v>1 point</v>
      </c>
    </row>
    <row r="56" spans="1:9">
      <c r="A56" t="s">
        <v>312</v>
      </c>
      <c r="B56" t="s">
        <v>463</v>
      </c>
      <c r="C56">
        <v>1</v>
      </c>
      <c r="D56" t="s">
        <v>313</v>
      </c>
      <c r="E56" s="7">
        <v>1</v>
      </c>
      <c r="F56">
        <v>0</v>
      </c>
      <c r="G56">
        <v>3</v>
      </c>
      <c r="H56" s="115" t="s">
        <v>1381</v>
      </c>
      <c r="I56" t="str">
        <f>IF(E56="P","Required",E56 &amp; IF(Table1[[#This Row],[core_points]]&lt;&gt;1," points"," point"))</f>
        <v>1 point</v>
      </c>
    </row>
    <row r="57" spans="1:9">
      <c r="A57" t="s">
        <v>318</v>
      </c>
      <c r="B57" t="s">
        <v>463</v>
      </c>
      <c r="C57">
        <v>2</v>
      </c>
      <c r="D57" t="s">
        <v>319</v>
      </c>
      <c r="E57" s="7">
        <v>1</v>
      </c>
      <c r="F57">
        <v>0</v>
      </c>
      <c r="G57">
        <v>3</v>
      </c>
      <c r="H57" s="115" t="s">
        <v>1381</v>
      </c>
      <c r="I57" t="str">
        <f>IF(E57="P","Required",E57 &amp; IF(Table1[[#This Row],[core_points]]&lt;&gt;1," points"," point"))</f>
        <v>1 point</v>
      </c>
    </row>
    <row r="58" spans="1:9">
      <c r="A58" t="s">
        <v>322</v>
      </c>
      <c r="B58" t="s">
        <v>464</v>
      </c>
      <c r="C58">
        <v>1</v>
      </c>
      <c r="D58" t="s">
        <v>323</v>
      </c>
      <c r="E58" s="7">
        <v>0.5</v>
      </c>
      <c r="F58">
        <v>0</v>
      </c>
      <c r="G58">
        <v>3</v>
      </c>
      <c r="H58" s="7">
        <v>1</v>
      </c>
      <c r="I58" t="str">
        <f>IF(E58="P","Required",E58 &amp; IF(Table1[[#This Row],[core_points]]&lt;&gt;1," points"," point"))</f>
        <v>0.5 points</v>
      </c>
    </row>
    <row r="59" spans="1:9">
      <c r="A59" t="s">
        <v>328</v>
      </c>
      <c r="B59" t="s">
        <v>465</v>
      </c>
      <c r="C59">
        <v>1</v>
      </c>
      <c r="D59" t="s">
        <v>329</v>
      </c>
      <c r="E59" s="7">
        <v>1</v>
      </c>
      <c r="F59">
        <v>0</v>
      </c>
      <c r="G59">
        <v>3</v>
      </c>
      <c r="H59" s="115" t="s">
        <v>1381</v>
      </c>
      <c r="I59" t="str">
        <f>IF(E59="P","Required",E59 &amp; IF(Table1[[#This Row],[core_points]]&lt;&gt;1," points"," point"))</f>
        <v>1 point</v>
      </c>
    </row>
    <row r="60" spans="1:9">
      <c r="A60" t="s">
        <v>332</v>
      </c>
      <c r="B60" t="s">
        <v>466</v>
      </c>
      <c r="C60">
        <v>1</v>
      </c>
      <c r="D60" t="s">
        <v>333</v>
      </c>
      <c r="E60" s="7">
        <v>1</v>
      </c>
      <c r="F60">
        <v>0</v>
      </c>
      <c r="G60">
        <v>3</v>
      </c>
      <c r="H60" s="7">
        <v>1</v>
      </c>
      <c r="I60" t="str">
        <f>IF(E60="P","Required",E60 &amp; IF(Table1[[#This Row],[core_points]]&lt;&gt;1," points"," point"))</f>
        <v>1 point</v>
      </c>
    </row>
    <row r="61" spans="1:9">
      <c r="A61" t="s">
        <v>335</v>
      </c>
      <c r="B61" t="s">
        <v>467</v>
      </c>
      <c r="C61">
        <v>1</v>
      </c>
      <c r="D61" t="s">
        <v>336</v>
      </c>
      <c r="E61" s="7">
        <v>2</v>
      </c>
      <c r="F61">
        <v>0</v>
      </c>
      <c r="G61">
        <v>3</v>
      </c>
      <c r="H61" s="115" t="s">
        <v>1381</v>
      </c>
      <c r="I61" t="str">
        <f>IF(E61="P","Required",E61 &amp; IF(Table1[[#This Row],[core_points]]&lt;&gt;1," points"," point"))</f>
        <v>2 points</v>
      </c>
    </row>
    <row r="62" spans="1:9">
      <c r="A62" t="s">
        <v>505</v>
      </c>
      <c r="B62" t="s">
        <v>485</v>
      </c>
      <c r="C62">
        <v>1</v>
      </c>
      <c r="D62" t="s">
        <v>338</v>
      </c>
      <c r="E62" s="7">
        <v>1</v>
      </c>
      <c r="F62">
        <v>0</v>
      </c>
      <c r="G62">
        <v>3</v>
      </c>
      <c r="H62" s="115" t="s">
        <v>1381</v>
      </c>
      <c r="I62" t="str">
        <f>IF(E62="P","Required",E62 &amp; IF(Table1[[#This Row],[core_points]]&lt;&gt;1," points"," point"))</f>
        <v>1 point</v>
      </c>
    </row>
    <row r="63" spans="1:9">
      <c r="A63" t="s">
        <v>10</v>
      </c>
      <c r="B63" t="s">
        <v>468</v>
      </c>
      <c r="C63">
        <v>1</v>
      </c>
      <c r="D63" t="s">
        <v>11</v>
      </c>
      <c r="E63" t="s">
        <v>346</v>
      </c>
      <c r="F63">
        <v>0</v>
      </c>
      <c r="G63">
        <v>4</v>
      </c>
      <c r="H63" s="115" t="s">
        <v>1381</v>
      </c>
      <c r="I63" t="str">
        <f>IF(E63="P","Required",E63 &amp; IF(Table1[[#This Row],[core_points]]&lt;&gt;1," points"," point"))</f>
        <v>Required</v>
      </c>
    </row>
    <row r="64" spans="1:9">
      <c r="A64" t="s">
        <v>16</v>
      </c>
      <c r="B64" t="s">
        <v>469</v>
      </c>
      <c r="C64">
        <v>1</v>
      </c>
      <c r="D64" t="s">
        <v>17</v>
      </c>
      <c r="E64" t="s">
        <v>346</v>
      </c>
      <c r="F64">
        <v>0</v>
      </c>
      <c r="G64">
        <v>4</v>
      </c>
      <c r="H64" s="7">
        <v>1</v>
      </c>
      <c r="I64" t="str">
        <f>IF(E64="P","Required",E64 &amp; IF(Table1[[#This Row],[core_points]]&lt;&gt;1," points"," point"))</f>
        <v>Required</v>
      </c>
    </row>
    <row r="65" spans="1:9">
      <c r="A65" t="s">
        <v>22</v>
      </c>
      <c r="B65" t="s">
        <v>470</v>
      </c>
      <c r="C65">
        <v>1</v>
      </c>
      <c r="D65" t="s">
        <v>23</v>
      </c>
      <c r="E65" s="7">
        <v>4</v>
      </c>
      <c r="F65">
        <v>1</v>
      </c>
      <c r="G65">
        <v>4</v>
      </c>
      <c r="H65" s="115" t="s">
        <v>1381</v>
      </c>
      <c r="I65" t="str">
        <f>IF(E65="P","Required",E65 &amp; IF(Table1[[#This Row],[core_points]]&lt;&gt;1," points"," point"))</f>
        <v>4 points</v>
      </c>
    </row>
    <row r="66" spans="1:9">
      <c r="A66" t="s">
        <v>28</v>
      </c>
      <c r="B66" t="s">
        <v>471</v>
      </c>
      <c r="C66">
        <v>1</v>
      </c>
      <c r="D66" t="s">
        <v>29</v>
      </c>
      <c r="E66" s="7">
        <v>1</v>
      </c>
      <c r="F66">
        <v>0</v>
      </c>
      <c r="G66">
        <v>4</v>
      </c>
      <c r="H66" s="7">
        <v>1</v>
      </c>
      <c r="I66" t="str">
        <f>IF(E66="P","Required",E66 &amp; IF(Table1[[#This Row],[core_points]]&lt;&gt;1," points"," point"))</f>
        <v>1 point</v>
      </c>
    </row>
    <row r="67" spans="1:9">
      <c r="A67" t="s">
        <v>33</v>
      </c>
      <c r="B67" t="s">
        <v>472</v>
      </c>
      <c r="C67">
        <v>1</v>
      </c>
      <c r="D67" t="s">
        <v>34</v>
      </c>
      <c r="E67" s="7">
        <v>3</v>
      </c>
      <c r="F67">
        <v>1</v>
      </c>
      <c r="G67">
        <v>4</v>
      </c>
      <c r="H67" s="115" t="s">
        <v>1381</v>
      </c>
      <c r="I67" t="str">
        <f>IF(E67="P","Required",E67 &amp; IF(Table1[[#This Row],[core_points]]&lt;&gt;1," points"," point"))</f>
        <v>3 points</v>
      </c>
    </row>
    <row r="68" spans="1:9">
      <c r="A68" t="s">
        <v>39</v>
      </c>
      <c r="B68" t="s">
        <v>472</v>
      </c>
      <c r="C68">
        <v>2</v>
      </c>
      <c r="D68" t="s">
        <v>40</v>
      </c>
      <c r="E68" s="7">
        <v>3</v>
      </c>
      <c r="F68">
        <v>1</v>
      </c>
      <c r="G68">
        <v>4</v>
      </c>
      <c r="H68" s="115" t="s">
        <v>1381</v>
      </c>
      <c r="I68" t="str">
        <f>IF(E68="P","Required",E68 &amp; IF(Table1[[#This Row],[core_points]]&lt;&gt;1," points"," point"))</f>
        <v>3 points</v>
      </c>
    </row>
    <row r="69" spans="1:9">
      <c r="A69" t="s">
        <v>45</v>
      </c>
      <c r="B69" t="s">
        <v>473</v>
      </c>
      <c r="C69">
        <v>1</v>
      </c>
      <c r="D69" t="s">
        <v>46</v>
      </c>
      <c r="E69" s="7">
        <v>3</v>
      </c>
      <c r="F69">
        <v>1</v>
      </c>
      <c r="G69">
        <v>4</v>
      </c>
      <c r="H69" s="115" t="s">
        <v>1381</v>
      </c>
      <c r="I69" t="str">
        <f>IF(E69="P","Required",E69 &amp; IF(Table1[[#This Row],[core_points]]&lt;&gt;1," points"," point"))</f>
        <v>3 points</v>
      </c>
    </row>
    <row r="70" spans="1:9">
      <c r="A70" t="s">
        <v>50</v>
      </c>
      <c r="B70" t="s">
        <v>474</v>
      </c>
      <c r="C70">
        <v>1</v>
      </c>
      <c r="D70" t="s">
        <v>51</v>
      </c>
      <c r="E70" s="7">
        <v>0.5</v>
      </c>
      <c r="F70">
        <v>0</v>
      </c>
      <c r="G70">
        <v>4</v>
      </c>
      <c r="H70" s="7">
        <v>1</v>
      </c>
      <c r="I70" t="str">
        <f>IF(E70="P","Required",E70 &amp; IF(Table1[[#This Row],[core_points]]&lt;&gt;1," points"," point"))</f>
        <v>0.5 points</v>
      </c>
    </row>
    <row r="71" spans="1:9">
      <c r="A71" t="s">
        <v>56</v>
      </c>
      <c r="B71" t="s">
        <v>475</v>
      </c>
      <c r="C71">
        <v>1</v>
      </c>
      <c r="D71" t="s">
        <v>57</v>
      </c>
      <c r="E71" s="7">
        <v>0.5</v>
      </c>
      <c r="F71">
        <v>0</v>
      </c>
      <c r="G71">
        <v>4</v>
      </c>
      <c r="H71" s="7">
        <v>1</v>
      </c>
      <c r="I71" t="str">
        <f>IF(E71="P","Required",E71 &amp; IF(Table1[[#This Row],[core_points]]&lt;&gt;1," points"," point"))</f>
        <v>0.5 points</v>
      </c>
    </row>
    <row r="72" spans="1:9">
      <c r="A72" t="s">
        <v>62</v>
      </c>
      <c r="B72" t="s">
        <v>475</v>
      </c>
      <c r="C72">
        <v>2</v>
      </c>
      <c r="D72" t="s">
        <v>63</v>
      </c>
      <c r="E72" s="7">
        <v>1</v>
      </c>
      <c r="F72">
        <v>0</v>
      </c>
      <c r="G72">
        <v>4</v>
      </c>
      <c r="H72" s="7">
        <v>1</v>
      </c>
      <c r="I72" t="str">
        <f>IF(E72="P","Required",E72 &amp; IF(Table1[[#This Row],[core_points]]&lt;&gt;1," points"," point"))</f>
        <v>1 point</v>
      </c>
    </row>
    <row r="73" spans="1:9">
      <c r="A73" t="s">
        <v>68</v>
      </c>
      <c r="B73" t="s">
        <v>476</v>
      </c>
      <c r="C73">
        <v>1</v>
      </c>
      <c r="D73" t="s">
        <v>69</v>
      </c>
      <c r="E73" s="7">
        <v>1</v>
      </c>
      <c r="F73">
        <v>1</v>
      </c>
      <c r="G73">
        <v>4</v>
      </c>
      <c r="H73" s="7">
        <v>1</v>
      </c>
      <c r="I73" t="str">
        <f>IF(E73="P","Required",E73 &amp; IF(Table1[[#This Row],[core_points]]&lt;&gt;1," points"," point"))</f>
        <v>1 point</v>
      </c>
    </row>
    <row r="74" spans="1:9">
      <c r="A74" t="s">
        <v>74</v>
      </c>
      <c r="B74" t="s">
        <v>476</v>
      </c>
      <c r="C74">
        <v>2</v>
      </c>
      <c r="D74" t="s">
        <v>75</v>
      </c>
      <c r="E74" s="7">
        <v>0.5</v>
      </c>
      <c r="F74">
        <v>0</v>
      </c>
      <c r="G74">
        <v>4</v>
      </c>
      <c r="H74" s="7">
        <v>1</v>
      </c>
      <c r="I74" t="str">
        <f>IF(E74="P","Required",E74 &amp; IF(Table1[[#This Row],[core_points]]&lt;&gt;1," points"," point"))</f>
        <v>0.5 points</v>
      </c>
    </row>
    <row r="75" spans="1:9">
      <c r="A75" t="s">
        <v>92</v>
      </c>
      <c r="B75" t="s">
        <v>477</v>
      </c>
      <c r="C75">
        <v>1</v>
      </c>
      <c r="D75" t="s">
        <v>93</v>
      </c>
      <c r="E75" t="s">
        <v>346</v>
      </c>
      <c r="F75">
        <v>0</v>
      </c>
      <c r="G75">
        <v>5</v>
      </c>
      <c r="H75" s="115" t="s">
        <v>1381</v>
      </c>
      <c r="I75" t="str">
        <f>IF(E75="P","Required",E75 &amp; IF(Table1[[#This Row],[core_points]]&lt;&gt;1," points"," point"))</f>
        <v>Required</v>
      </c>
    </row>
    <row r="76" spans="1:9">
      <c r="A76" t="s">
        <v>98</v>
      </c>
      <c r="B76" t="s">
        <v>478</v>
      </c>
      <c r="C76">
        <v>1</v>
      </c>
      <c r="D76" t="s">
        <v>99</v>
      </c>
      <c r="E76" t="s">
        <v>346</v>
      </c>
      <c r="F76">
        <v>0</v>
      </c>
      <c r="G76">
        <v>5</v>
      </c>
      <c r="H76" s="7">
        <v>1</v>
      </c>
      <c r="I76" t="str">
        <f>IF(E76="P","Required",E76 &amp; IF(Table1[[#This Row],[core_points]]&lt;&gt;1," points"," point"))</f>
        <v>Required</v>
      </c>
    </row>
    <row r="77" spans="1:9">
      <c r="A77" t="s">
        <v>104</v>
      </c>
      <c r="B77" t="s">
        <v>478</v>
      </c>
      <c r="C77">
        <v>2</v>
      </c>
      <c r="D77" t="s">
        <v>105</v>
      </c>
      <c r="E77" t="s">
        <v>346</v>
      </c>
      <c r="F77">
        <v>0</v>
      </c>
      <c r="G77">
        <v>5</v>
      </c>
      <c r="H77" s="7">
        <v>1</v>
      </c>
      <c r="I77" t="str">
        <f>IF(E77="P","Required",E77 &amp; IF(Table1[[#This Row],[core_points]]&lt;&gt;1," points"," point"))</f>
        <v>Required</v>
      </c>
    </row>
    <row r="78" spans="1:9">
      <c r="A78" t="s">
        <v>110</v>
      </c>
      <c r="B78" t="s">
        <v>478</v>
      </c>
      <c r="C78">
        <v>3</v>
      </c>
      <c r="D78" t="s">
        <v>111</v>
      </c>
      <c r="E78" t="s">
        <v>346</v>
      </c>
      <c r="F78">
        <v>0</v>
      </c>
      <c r="G78">
        <v>5</v>
      </c>
      <c r="H78" s="7">
        <v>1</v>
      </c>
      <c r="I78" t="str">
        <f>IF(E78="P","Required",E78 &amp; IF(Table1[[#This Row],[core_points]]&lt;&gt;1," points"," point"))</f>
        <v>Required</v>
      </c>
    </row>
    <row r="79" spans="1:9">
      <c r="A79" t="s">
        <v>116</v>
      </c>
      <c r="B79" t="s">
        <v>478</v>
      </c>
      <c r="C79">
        <v>4</v>
      </c>
      <c r="D79" t="s">
        <v>117</v>
      </c>
      <c r="E79" t="s">
        <v>346</v>
      </c>
      <c r="F79">
        <v>0</v>
      </c>
      <c r="G79">
        <v>5</v>
      </c>
      <c r="H79" s="7">
        <v>1</v>
      </c>
      <c r="I79" t="str">
        <f>IF(E79="P","Required",E79 &amp; IF(Table1[[#This Row],[core_points]]&lt;&gt;1," points"," point"))</f>
        <v>Required</v>
      </c>
    </row>
    <row r="80" spans="1:9">
      <c r="A80" t="s">
        <v>122</v>
      </c>
      <c r="B80" t="s">
        <v>478</v>
      </c>
      <c r="C80">
        <v>5</v>
      </c>
      <c r="D80" t="s">
        <v>123</v>
      </c>
      <c r="E80" t="s">
        <v>346</v>
      </c>
      <c r="F80">
        <v>0</v>
      </c>
      <c r="G80">
        <v>5</v>
      </c>
      <c r="H80" s="7">
        <v>1</v>
      </c>
      <c r="I80" t="str">
        <f>IF(E80="P","Required",E80 &amp; IF(Table1[[#This Row],[core_points]]&lt;&gt;1," points"," point"))</f>
        <v>Required</v>
      </c>
    </row>
    <row r="81" spans="1:9">
      <c r="A81" t="s">
        <v>126</v>
      </c>
      <c r="B81" t="s">
        <v>347</v>
      </c>
      <c r="C81">
        <v>1</v>
      </c>
      <c r="D81" t="s">
        <v>127</v>
      </c>
      <c r="E81" s="7">
        <v>2</v>
      </c>
      <c r="F81">
        <v>0</v>
      </c>
      <c r="G81">
        <v>5</v>
      </c>
      <c r="H81" s="115" t="s">
        <v>1381</v>
      </c>
      <c r="I81" t="str">
        <f>IF(E81="P","Required",E81 &amp; IF(Table1[[#This Row],[core_points]]&lt;&gt;1," points"," point"))</f>
        <v>2 points</v>
      </c>
    </row>
    <row r="82" spans="1:9">
      <c r="A82" t="s">
        <v>131</v>
      </c>
      <c r="B82" t="s">
        <v>347</v>
      </c>
      <c r="C82">
        <v>2</v>
      </c>
      <c r="D82" t="s">
        <v>132</v>
      </c>
      <c r="E82" s="7">
        <v>2</v>
      </c>
      <c r="F82">
        <v>0</v>
      </c>
      <c r="G82">
        <v>5</v>
      </c>
      <c r="H82" s="115" t="s">
        <v>1381</v>
      </c>
      <c r="I82" t="str">
        <f>IF(E82="P","Required",E82 &amp; IF(Table1[[#This Row],[core_points]]&lt;&gt;1," points"," point"))</f>
        <v>2 points</v>
      </c>
    </row>
    <row r="83" spans="1:9">
      <c r="A83" t="s">
        <v>135</v>
      </c>
      <c r="B83" t="s">
        <v>347</v>
      </c>
      <c r="C83">
        <v>3</v>
      </c>
      <c r="D83" t="s">
        <v>136</v>
      </c>
      <c r="E83" s="7">
        <v>2</v>
      </c>
      <c r="F83">
        <v>0</v>
      </c>
      <c r="G83">
        <v>5</v>
      </c>
      <c r="H83" s="115" t="s">
        <v>1381</v>
      </c>
      <c r="I83" t="str">
        <f>IF(E83="P","Required",E83 &amp; IF(Table1[[#This Row],[core_points]]&lt;&gt;1," points"," point"))</f>
        <v>2 points</v>
      </c>
    </row>
    <row r="84" spans="1:9">
      <c r="A84" t="s">
        <v>140</v>
      </c>
      <c r="B84" t="s">
        <v>348</v>
      </c>
      <c r="C84">
        <v>1</v>
      </c>
      <c r="D84" t="s">
        <v>141</v>
      </c>
      <c r="E84" s="7">
        <v>3</v>
      </c>
      <c r="F84">
        <v>0</v>
      </c>
      <c r="G84">
        <v>5</v>
      </c>
      <c r="H84" s="115" t="s">
        <v>1381</v>
      </c>
      <c r="I84" t="str">
        <f>IF(E84="P","Required",E84 &amp; IF(Table1[[#This Row],[core_points]]&lt;&gt;1," points"," point"))</f>
        <v>3 points</v>
      </c>
    </row>
    <row r="85" spans="1:9">
      <c r="A85" t="s">
        <v>144</v>
      </c>
      <c r="B85" t="s">
        <v>348</v>
      </c>
      <c r="C85">
        <v>2</v>
      </c>
      <c r="D85" t="s">
        <v>145</v>
      </c>
      <c r="E85" s="7">
        <v>2</v>
      </c>
      <c r="F85">
        <v>0</v>
      </c>
      <c r="G85">
        <v>5</v>
      </c>
      <c r="H85" s="115" t="s">
        <v>1381</v>
      </c>
      <c r="I85" t="str">
        <f>IF(E85="P","Required",E85 &amp; IF(Table1[[#This Row],[core_points]]&lt;&gt;1," points"," point"))</f>
        <v>2 points</v>
      </c>
    </row>
    <row r="86" spans="1:9">
      <c r="A86" t="s">
        <v>148</v>
      </c>
      <c r="B86" t="s">
        <v>349</v>
      </c>
      <c r="C86">
        <v>1</v>
      </c>
      <c r="D86" t="s">
        <v>149</v>
      </c>
      <c r="E86" s="7">
        <v>3</v>
      </c>
      <c r="F86">
        <v>0</v>
      </c>
      <c r="G86">
        <v>5</v>
      </c>
      <c r="H86" s="115" t="s">
        <v>1381</v>
      </c>
      <c r="I86" t="str">
        <f>IF(E86="P","Required",E86 &amp; IF(Table1[[#This Row],[core_points]]&lt;&gt;1," points"," point"))</f>
        <v>3 points</v>
      </c>
    </row>
    <row r="87" spans="1:9">
      <c r="A87" t="s">
        <v>153</v>
      </c>
      <c r="B87" t="s">
        <v>349</v>
      </c>
      <c r="C87">
        <v>2</v>
      </c>
      <c r="D87" t="s">
        <v>154</v>
      </c>
      <c r="E87" s="7">
        <v>3</v>
      </c>
      <c r="F87">
        <v>0</v>
      </c>
      <c r="G87">
        <v>5</v>
      </c>
      <c r="H87" s="115" t="s">
        <v>1381</v>
      </c>
      <c r="I87" t="str">
        <f>IF(E87="P","Required",E87 &amp; IF(Table1[[#This Row],[core_points]]&lt;&gt;1," points"," point"))</f>
        <v>3 points</v>
      </c>
    </row>
    <row r="88" spans="1:9">
      <c r="A88" t="s">
        <v>157</v>
      </c>
      <c r="B88" t="s">
        <v>350</v>
      </c>
      <c r="C88">
        <v>1</v>
      </c>
      <c r="D88" t="s">
        <v>158</v>
      </c>
      <c r="E88" s="7">
        <v>1</v>
      </c>
      <c r="F88">
        <v>1</v>
      </c>
      <c r="G88">
        <v>5</v>
      </c>
      <c r="H88" s="7">
        <v>1</v>
      </c>
      <c r="I88" t="str">
        <f>IF(E88="P","Required",E88 &amp; IF(Table1[[#This Row],[core_points]]&lt;&gt;1," points"," point"))</f>
        <v>1 point</v>
      </c>
    </row>
    <row r="89" spans="1:9">
      <c r="A89" t="s">
        <v>162</v>
      </c>
      <c r="B89" t="s">
        <v>351</v>
      </c>
      <c r="C89">
        <v>1</v>
      </c>
      <c r="D89" t="s">
        <v>163</v>
      </c>
      <c r="E89" s="7">
        <v>1</v>
      </c>
      <c r="F89">
        <v>1</v>
      </c>
      <c r="G89">
        <v>5</v>
      </c>
      <c r="H89" s="7">
        <v>1</v>
      </c>
      <c r="I89" t="str">
        <f>IF(E89="P","Required",E89 &amp; IF(Table1[[#This Row],[core_points]]&lt;&gt;1," points"," point"))</f>
        <v>1 point</v>
      </c>
    </row>
    <row r="90" spans="1:9">
      <c r="A90" t="s">
        <v>168</v>
      </c>
      <c r="B90" t="s">
        <v>352</v>
      </c>
      <c r="C90">
        <v>1</v>
      </c>
      <c r="D90" t="s">
        <v>169</v>
      </c>
      <c r="E90" s="7">
        <v>0.5</v>
      </c>
      <c r="F90">
        <v>0</v>
      </c>
      <c r="G90">
        <v>5</v>
      </c>
      <c r="H90" s="7">
        <v>1</v>
      </c>
      <c r="I90" t="str">
        <f>IF(E90="P","Required",E90 &amp; IF(Table1[[#This Row],[core_points]]&lt;&gt;1," points"," point"))</f>
        <v>0.5 points</v>
      </c>
    </row>
    <row r="91" spans="1:9">
      <c r="A91" t="s">
        <v>174</v>
      </c>
      <c r="B91" t="s">
        <v>352</v>
      </c>
      <c r="C91">
        <v>2</v>
      </c>
      <c r="D91" t="s">
        <v>175</v>
      </c>
      <c r="E91" s="7">
        <v>2</v>
      </c>
      <c r="F91">
        <v>0</v>
      </c>
      <c r="G91">
        <v>5</v>
      </c>
      <c r="H91" s="115" t="s">
        <v>1381</v>
      </c>
      <c r="I91" t="str">
        <f>IF(E91="P","Required",E91 &amp; IF(Table1[[#This Row],[core_points]]&lt;&gt;1," points"," point"))</f>
        <v>2 points</v>
      </c>
    </row>
    <row r="92" spans="1:9">
      <c r="A92" t="s">
        <v>180</v>
      </c>
      <c r="B92" t="s">
        <v>353</v>
      </c>
      <c r="C92">
        <v>1</v>
      </c>
      <c r="D92" t="s">
        <v>181</v>
      </c>
      <c r="E92" s="7">
        <v>0.5</v>
      </c>
      <c r="F92">
        <v>0</v>
      </c>
      <c r="G92">
        <v>5</v>
      </c>
      <c r="H92" s="115" t="s">
        <v>1381</v>
      </c>
      <c r="I92" t="str">
        <f>IF(E92="P","Required",E92 &amp; IF(Table1[[#This Row],[core_points]]&lt;&gt;1," points"," point"))</f>
        <v>0.5 points</v>
      </c>
    </row>
    <row r="93" spans="1:9">
      <c r="A93" t="s">
        <v>186</v>
      </c>
      <c r="B93" t="s">
        <v>354</v>
      </c>
      <c r="C93">
        <v>1</v>
      </c>
      <c r="D93" t="s">
        <v>187</v>
      </c>
      <c r="E93" s="7">
        <v>0.5</v>
      </c>
      <c r="F93">
        <v>0</v>
      </c>
      <c r="G93">
        <v>5</v>
      </c>
      <c r="H93" s="7">
        <v>1</v>
      </c>
      <c r="I93" t="str">
        <f>IF(E93="P","Required",E93 &amp; IF(Table1[[#This Row],[core_points]]&lt;&gt;1," points"," point"))</f>
        <v>0.5 points</v>
      </c>
    </row>
    <row r="94" spans="1:9">
      <c r="A94" t="s">
        <v>491</v>
      </c>
      <c r="B94" t="s">
        <v>355</v>
      </c>
      <c r="C94">
        <v>1</v>
      </c>
      <c r="D94" t="s">
        <v>192</v>
      </c>
      <c r="E94" s="7">
        <v>1</v>
      </c>
      <c r="F94">
        <v>0</v>
      </c>
      <c r="G94">
        <v>5</v>
      </c>
      <c r="H94" s="7">
        <v>1</v>
      </c>
      <c r="I94" t="str">
        <f>IF(E94="P","Required",E94 &amp; IF(Table1[[#This Row],[core_points]]&lt;&gt;1," points"," point"))</f>
        <v>1 point</v>
      </c>
    </row>
    <row r="95" spans="1:9">
      <c r="A95" t="s">
        <v>492</v>
      </c>
      <c r="B95" t="s">
        <v>355</v>
      </c>
      <c r="C95">
        <v>2</v>
      </c>
      <c r="D95" t="s">
        <v>197</v>
      </c>
      <c r="E95" s="7">
        <v>1</v>
      </c>
      <c r="F95">
        <v>0</v>
      </c>
      <c r="G95">
        <v>5</v>
      </c>
      <c r="H95" s="7">
        <v>1</v>
      </c>
      <c r="I95" t="str">
        <f>IF(E95="P","Required",E95 &amp; IF(Table1[[#This Row],[core_points]]&lt;&gt;1," points"," point"))</f>
        <v>1 point</v>
      </c>
    </row>
    <row r="96" spans="1:9">
      <c r="A96" t="s">
        <v>493</v>
      </c>
      <c r="B96" t="s">
        <v>355</v>
      </c>
      <c r="C96">
        <v>3</v>
      </c>
      <c r="D96" t="s">
        <v>202</v>
      </c>
      <c r="E96" s="7">
        <v>1</v>
      </c>
      <c r="F96">
        <v>0</v>
      </c>
      <c r="G96">
        <v>5</v>
      </c>
      <c r="H96" s="115" t="s">
        <v>1381</v>
      </c>
      <c r="I96" t="str">
        <f>IF(E96="P","Required",E96 &amp; IF(Table1[[#This Row],[core_points]]&lt;&gt;1," points"," point"))</f>
        <v>1 point</v>
      </c>
    </row>
    <row r="97" spans="1:10">
      <c r="A97" t="s">
        <v>219</v>
      </c>
      <c r="B97" t="s">
        <v>356</v>
      </c>
      <c r="C97">
        <v>1</v>
      </c>
      <c r="D97" t="s">
        <v>220</v>
      </c>
      <c r="E97" t="s">
        <v>346</v>
      </c>
      <c r="F97">
        <v>0</v>
      </c>
      <c r="G97">
        <v>6</v>
      </c>
      <c r="H97" s="115" t="s">
        <v>1381</v>
      </c>
      <c r="I97" t="str">
        <f>IF(E97="P","Required",E97 &amp; IF(Table1[[#This Row],[core_points]]&lt;&gt;1," points"," point"))</f>
        <v>Required</v>
      </c>
    </row>
    <row r="98" spans="1:10">
      <c r="A98" t="s">
        <v>224</v>
      </c>
      <c r="B98" t="s">
        <v>356</v>
      </c>
      <c r="C98">
        <v>2</v>
      </c>
      <c r="D98" t="s">
        <v>1383</v>
      </c>
      <c r="E98" t="s">
        <v>346</v>
      </c>
      <c r="F98">
        <v>0</v>
      </c>
      <c r="G98">
        <v>6</v>
      </c>
      <c r="H98" s="115" t="s">
        <v>1381</v>
      </c>
      <c r="I98" t="str">
        <f>IF(E98="P","Required",E98 &amp; IF(Table1[[#This Row],[core_points]]&lt;&gt;1," points"," point"))</f>
        <v>Required</v>
      </c>
    </row>
    <row r="99" spans="1:10">
      <c r="A99" t="s">
        <v>229</v>
      </c>
      <c r="B99" t="s">
        <v>357</v>
      </c>
      <c r="C99">
        <v>1</v>
      </c>
      <c r="D99" t="s">
        <v>230</v>
      </c>
      <c r="E99" s="7">
        <v>3</v>
      </c>
      <c r="F99">
        <v>2</v>
      </c>
      <c r="G99">
        <v>6</v>
      </c>
      <c r="H99" s="115" t="s">
        <v>1381</v>
      </c>
      <c r="I99" t="str">
        <f>IF(E99="P","Required",E99 &amp; IF(Table1[[#This Row],[core_points]]&lt;&gt;1," points"," point"))</f>
        <v>3 points</v>
      </c>
    </row>
    <row r="100" spans="1:10">
      <c r="A100" t="s">
        <v>235</v>
      </c>
      <c r="B100" t="s">
        <v>358</v>
      </c>
      <c r="C100">
        <v>1</v>
      </c>
      <c r="D100" t="s">
        <v>236</v>
      </c>
      <c r="E100" s="7">
        <v>3</v>
      </c>
      <c r="F100">
        <v>1</v>
      </c>
      <c r="G100">
        <v>6</v>
      </c>
      <c r="H100" s="115" t="s">
        <v>1381</v>
      </c>
      <c r="I100" t="str">
        <f>IF(E100="P","Required",E100 &amp; IF(Table1[[#This Row],[core_points]]&lt;&gt;1," points"," point"))</f>
        <v>3 points</v>
      </c>
    </row>
    <row r="101" spans="1:10">
      <c r="A101" t="s">
        <v>239</v>
      </c>
      <c r="B101" t="s">
        <v>359</v>
      </c>
      <c r="C101">
        <v>1</v>
      </c>
      <c r="D101" t="s">
        <v>240</v>
      </c>
      <c r="E101" s="7">
        <v>0.5</v>
      </c>
      <c r="F101">
        <v>0</v>
      </c>
      <c r="G101">
        <v>6</v>
      </c>
      <c r="H101" s="7">
        <v>1</v>
      </c>
      <c r="I101" t="str">
        <f>IF(E101="P","Required",E101 &amp; IF(Table1[[#This Row],[core_points]]&lt;&gt;1," points"," point"))</f>
        <v>0.5 points</v>
      </c>
    </row>
    <row r="102" spans="1:10">
      <c r="A102" t="s">
        <v>243</v>
      </c>
      <c r="B102" t="s">
        <v>359</v>
      </c>
      <c r="C102">
        <v>2</v>
      </c>
      <c r="D102" t="s">
        <v>244</v>
      </c>
      <c r="E102" s="7">
        <v>0.5</v>
      </c>
      <c r="F102">
        <v>0</v>
      </c>
      <c r="G102">
        <v>6</v>
      </c>
      <c r="H102" s="7">
        <v>1</v>
      </c>
      <c r="I102" t="str">
        <f>IF(E102="P","Required",E102 &amp; IF(Table1[[#This Row],[core_points]]&lt;&gt;1," points"," point"))</f>
        <v>0.5 points</v>
      </c>
    </row>
    <row r="103" spans="1:10">
      <c r="A103" t="s">
        <v>247</v>
      </c>
      <c r="B103" t="s">
        <v>359</v>
      </c>
      <c r="C103">
        <v>3</v>
      </c>
      <c r="D103" t="s">
        <v>248</v>
      </c>
      <c r="E103" s="7">
        <v>0.5</v>
      </c>
      <c r="F103">
        <v>0</v>
      </c>
      <c r="G103">
        <v>6</v>
      </c>
      <c r="H103" s="115" t="s">
        <v>1381</v>
      </c>
      <c r="I103" t="str">
        <f>IF(E103="P","Required",E103 &amp; IF(Table1[[#This Row],[core_points]]&lt;&gt;1," points"," point"))</f>
        <v>0.5 points</v>
      </c>
    </row>
    <row r="104" spans="1:10">
      <c r="A104" t="s">
        <v>252</v>
      </c>
      <c r="B104" t="s">
        <v>360</v>
      </c>
      <c r="C104">
        <v>1</v>
      </c>
      <c r="D104" t="s">
        <v>253</v>
      </c>
      <c r="E104" s="7">
        <v>2</v>
      </c>
      <c r="F104">
        <v>0</v>
      </c>
      <c r="G104">
        <v>6</v>
      </c>
      <c r="H104" s="115" t="s">
        <v>1381</v>
      </c>
      <c r="I104" t="str">
        <f>IF(E104="P","Required",E104 &amp; IF(Table1[[#This Row],[core_points]]&lt;&gt;1," points"," point"))</f>
        <v>2 points</v>
      </c>
    </row>
    <row r="105" spans="1:10">
      <c r="A105" t="s">
        <v>256</v>
      </c>
      <c r="B105" t="s">
        <v>360</v>
      </c>
      <c r="C105">
        <v>2</v>
      </c>
      <c r="D105" t="s">
        <v>257</v>
      </c>
      <c r="E105" s="7">
        <v>2</v>
      </c>
      <c r="F105">
        <v>0</v>
      </c>
      <c r="G105">
        <v>6</v>
      </c>
      <c r="H105" s="115" t="s">
        <v>1381</v>
      </c>
      <c r="I105" t="str">
        <f>IF(E105="P","Required",E105 &amp; IF(Table1[[#This Row],[core_points]]&lt;&gt;1," points"," point"))</f>
        <v>2 points</v>
      </c>
    </row>
    <row r="106" spans="1:10">
      <c r="A106" t="s">
        <v>262</v>
      </c>
      <c r="B106" t="s">
        <v>361</v>
      </c>
      <c r="C106">
        <v>1</v>
      </c>
      <c r="D106" t="s">
        <v>263</v>
      </c>
      <c r="E106" s="7">
        <v>0.5</v>
      </c>
      <c r="F106">
        <v>0</v>
      </c>
      <c r="G106">
        <v>6</v>
      </c>
      <c r="H106" s="7">
        <v>1</v>
      </c>
      <c r="I106" t="str">
        <f>IF(E106="P","Required",E106 &amp; IF(Table1[[#This Row],[core_points]]&lt;&gt;1," points"," point"))</f>
        <v>0.5 points</v>
      </c>
    </row>
    <row r="107" spans="1:10">
      <c r="A107" t="s">
        <v>268</v>
      </c>
      <c r="B107" t="s">
        <v>362</v>
      </c>
      <c r="C107">
        <v>1</v>
      </c>
      <c r="D107" t="s">
        <v>269</v>
      </c>
      <c r="E107" s="7">
        <v>2</v>
      </c>
      <c r="F107">
        <v>0</v>
      </c>
      <c r="G107">
        <v>6</v>
      </c>
      <c r="H107" s="115" t="s">
        <v>1381</v>
      </c>
      <c r="I107" t="str">
        <f>IF(E107="P","Required",E107 &amp; IF(Table1[[#This Row],[core_points]]&lt;&gt;1," points"," point"))</f>
        <v>2 points</v>
      </c>
    </row>
    <row r="108" spans="1:10">
      <c r="A108" t="s">
        <v>506</v>
      </c>
      <c r="B108" t="s">
        <v>363</v>
      </c>
      <c r="C108">
        <v>1</v>
      </c>
      <c r="D108" t="s">
        <v>273</v>
      </c>
      <c r="E108" s="7">
        <v>2</v>
      </c>
      <c r="F108">
        <v>0</v>
      </c>
      <c r="G108">
        <v>6</v>
      </c>
      <c r="H108" s="115" t="s">
        <v>1381</v>
      </c>
      <c r="I108" t="str">
        <f>IF(E108="P","Required",E108 &amp; IF(Table1[[#This Row],[core_points]]&lt;&gt;1," points"," point"))</f>
        <v>2 points</v>
      </c>
    </row>
    <row r="109" spans="1:10">
      <c r="A109" t="s">
        <v>507</v>
      </c>
      <c r="B109" t="s">
        <v>364</v>
      </c>
      <c r="C109">
        <v>1</v>
      </c>
      <c r="D109" t="s">
        <v>277</v>
      </c>
      <c r="E109" s="7">
        <v>2</v>
      </c>
      <c r="F109">
        <v>0</v>
      </c>
      <c r="G109">
        <v>6</v>
      </c>
      <c r="H109" s="115" t="s">
        <v>1381</v>
      </c>
      <c r="I109" s="7" t="str">
        <f>IF(E109="P","Required",E109 &amp; IF(Table1[[#This Row],[core_points]]&lt;&gt;1," points"," point"))</f>
        <v>2 points</v>
      </c>
      <c r="J109" s="7"/>
    </row>
    <row r="110" spans="1:10">
      <c r="A110" t="s">
        <v>508</v>
      </c>
      <c r="B110" t="s">
        <v>364</v>
      </c>
      <c r="C110">
        <v>2</v>
      </c>
      <c r="D110" t="s">
        <v>281</v>
      </c>
      <c r="E110" s="7">
        <v>2</v>
      </c>
      <c r="F110">
        <v>0</v>
      </c>
      <c r="G110">
        <v>6</v>
      </c>
      <c r="H110" s="115" t="s">
        <v>1381</v>
      </c>
      <c r="I110" t="str">
        <f>IF(E110="P","Required",E110 &amp; IF(Table1[[#This Row],[core_points]]&lt;&gt;1," points"," point"))</f>
        <v>2 points</v>
      </c>
    </row>
    <row r="111" spans="1:10">
      <c r="A111" t="s">
        <v>509</v>
      </c>
      <c r="B111" t="s">
        <v>364</v>
      </c>
      <c r="C111">
        <v>3</v>
      </c>
      <c r="D111" t="s">
        <v>285</v>
      </c>
      <c r="E111" s="7">
        <v>2</v>
      </c>
      <c r="F111">
        <v>0</v>
      </c>
      <c r="G111">
        <v>6</v>
      </c>
      <c r="H111" s="115" t="s">
        <v>1381</v>
      </c>
      <c r="I111" t="str">
        <f>IF(E111="P","Required",E111 &amp; IF(Table1[[#This Row],[core_points]]&lt;&gt;1," points"," point"))</f>
        <v>2 points</v>
      </c>
    </row>
    <row r="112" spans="1:10">
      <c r="A112" t="s">
        <v>298</v>
      </c>
      <c r="B112" t="s">
        <v>302</v>
      </c>
      <c r="C112">
        <v>1</v>
      </c>
      <c r="D112" t="s">
        <v>299</v>
      </c>
      <c r="E112" t="s">
        <v>346</v>
      </c>
      <c r="F112">
        <v>0</v>
      </c>
      <c r="G112">
        <v>7</v>
      </c>
      <c r="H112" s="115" t="s">
        <v>1381</v>
      </c>
      <c r="I112" t="str">
        <f>IF(E112="P","Required",E112 &amp; IF(Table1[[#This Row],[core_points]]&lt;&gt;1," points"," point"))</f>
        <v>Required</v>
      </c>
    </row>
    <row r="113" spans="1:10">
      <c r="A113" t="s">
        <v>424</v>
      </c>
      <c r="B113" t="s">
        <v>302</v>
      </c>
      <c r="C113">
        <v>2</v>
      </c>
      <c r="D113" t="s">
        <v>303</v>
      </c>
      <c r="E113" t="s">
        <v>346</v>
      </c>
      <c r="F113">
        <v>0</v>
      </c>
      <c r="G113">
        <v>7</v>
      </c>
      <c r="H113" s="115" t="s">
        <v>1381</v>
      </c>
      <c r="I113" t="str">
        <f>IF(E113="P","Required",E113 &amp; IF(Table1[[#This Row],[core_points]]&lt;&gt;1," points"," point"))</f>
        <v>Required</v>
      </c>
    </row>
    <row r="114" spans="1:10">
      <c r="A114" t="s">
        <v>425</v>
      </c>
      <c r="B114" t="s">
        <v>308</v>
      </c>
      <c r="C114">
        <v>1</v>
      </c>
      <c r="D114" t="s">
        <v>309</v>
      </c>
      <c r="E114" s="7">
        <v>1.5</v>
      </c>
      <c r="F114">
        <v>1</v>
      </c>
      <c r="G114">
        <v>7</v>
      </c>
      <c r="H114" s="7">
        <v>1</v>
      </c>
      <c r="I114" t="str">
        <f>IF(E114="P","Required",E114 &amp; IF(Table1[[#This Row],[core_points]]&lt;&gt;1," points"," point"))</f>
        <v>1.5 points</v>
      </c>
    </row>
    <row r="115" spans="1:10">
      <c r="A115" t="s">
        <v>426</v>
      </c>
      <c r="B115" t="s">
        <v>314</v>
      </c>
      <c r="C115">
        <v>1</v>
      </c>
      <c r="D115" t="s">
        <v>315</v>
      </c>
      <c r="E115" s="7">
        <v>1</v>
      </c>
      <c r="F115">
        <v>0</v>
      </c>
      <c r="G115">
        <v>7</v>
      </c>
      <c r="H115" s="115" t="s">
        <v>1381</v>
      </c>
      <c r="I115" t="str">
        <f>IF(E115="P","Required",E115 &amp; IF(Table1[[#This Row],[core_points]]&lt;&gt;1," points"," point"))</f>
        <v>1 point</v>
      </c>
    </row>
    <row r="116" spans="1:10">
      <c r="A116" t="s">
        <v>427</v>
      </c>
      <c r="B116" t="s">
        <v>314</v>
      </c>
      <c r="C116">
        <v>2</v>
      </c>
      <c r="D116" t="s">
        <v>320</v>
      </c>
      <c r="E116" s="7">
        <v>2</v>
      </c>
      <c r="F116">
        <v>0</v>
      </c>
      <c r="G116">
        <v>7</v>
      </c>
      <c r="H116" s="115" t="s">
        <v>1381</v>
      </c>
      <c r="I116" t="str">
        <f>IF(E116="P","Required",E116 &amp; IF(Table1[[#This Row],[core_points]]&lt;&gt;1," points"," point"))</f>
        <v>2 points</v>
      </c>
    </row>
    <row r="117" spans="1:10">
      <c r="A117" t="s">
        <v>428</v>
      </c>
      <c r="B117" t="s">
        <v>324</v>
      </c>
      <c r="C117">
        <v>1</v>
      </c>
      <c r="D117" t="s">
        <v>325</v>
      </c>
      <c r="E117" s="7">
        <v>1</v>
      </c>
      <c r="F117">
        <v>0</v>
      </c>
      <c r="G117">
        <v>7</v>
      </c>
      <c r="H117" s="7">
        <v>1</v>
      </c>
      <c r="I117" t="str">
        <f>IF(E117="P","Required",E117 &amp; IF(Table1[[#This Row],[core_points]]&lt;&gt;1," points"," point"))</f>
        <v>1 point</v>
      </c>
    </row>
    <row r="118" spans="1:10">
      <c r="A118" t="s">
        <v>429</v>
      </c>
      <c r="B118" t="s">
        <v>330</v>
      </c>
      <c r="C118">
        <v>1</v>
      </c>
      <c r="D118" t="s">
        <v>331</v>
      </c>
      <c r="E118" s="7">
        <v>1</v>
      </c>
      <c r="F118">
        <v>1</v>
      </c>
      <c r="G118">
        <v>7</v>
      </c>
      <c r="H118" s="7">
        <v>1</v>
      </c>
      <c r="I118" s="7" t="str">
        <f>IF(E118="P","Required",E118 &amp; IF(Table1[[#This Row],[core_points]]&lt;&gt;1," points"," point"))</f>
        <v>1 point</v>
      </c>
      <c r="J118" s="7"/>
    </row>
    <row r="119" spans="1:10">
      <c r="A119" t="s">
        <v>1294</v>
      </c>
      <c r="B119" t="s">
        <v>1295</v>
      </c>
      <c r="C119">
        <v>1</v>
      </c>
      <c r="D119" t="s">
        <v>334</v>
      </c>
      <c r="E119" s="7">
        <v>2</v>
      </c>
      <c r="F119">
        <v>0</v>
      </c>
      <c r="G119">
        <v>7</v>
      </c>
      <c r="H119" s="115" t="s">
        <v>1381</v>
      </c>
      <c r="I119" t="str">
        <f>IF(E119="P","Required",E119 &amp; IF(Table1[[#This Row],[core_points]]&lt;&gt;1," points"," point"))</f>
        <v>2 points</v>
      </c>
    </row>
    <row r="120" spans="1:10">
      <c r="A120" t="s">
        <v>1296</v>
      </c>
      <c r="B120" t="s">
        <v>1295</v>
      </c>
      <c r="C120">
        <v>2</v>
      </c>
      <c r="D120" t="s">
        <v>337</v>
      </c>
      <c r="E120" s="7">
        <v>2</v>
      </c>
      <c r="F120">
        <v>0</v>
      </c>
      <c r="G120">
        <v>7</v>
      </c>
      <c r="H120" s="115" t="s">
        <v>1381</v>
      </c>
      <c r="I120" t="str">
        <f>IF(E120="P","Required",E120 &amp; IF(Table1[[#This Row],[core_points]]&lt;&gt;1," points"," point"))</f>
        <v>2 points</v>
      </c>
    </row>
    <row r="121" spans="1:10">
      <c r="A121" t="s">
        <v>501</v>
      </c>
      <c r="B121" t="s">
        <v>339</v>
      </c>
      <c r="C121">
        <v>1</v>
      </c>
      <c r="D121" t="s">
        <v>340</v>
      </c>
      <c r="E121" s="7">
        <v>2</v>
      </c>
      <c r="F121">
        <v>0</v>
      </c>
      <c r="G121">
        <v>7</v>
      </c>
      <c r="H121" s="115" t="s">
        <v>1381</v>
      </c>
      <c r="I121" t="str">
        <f>IF(E121="P","Required",E121 &amp; IF(Table1[[#This Row],[core_points]]&lt;&gt;1," points"," point"))</f>
        <v>2 points</v>
      </c>
    </row>
    <row r="122" spans="1:10">
      <c r="A122" t="s">
        <v>502</v>
      </c>
      <c r="B122" t="s">
        <v>339</v>
      </c>
      <c r="C122">
        <v>2</v>
      </c>
      <c r="D122" t="s">
        <v>341</v>
      </c>
      <c r="E122" s="7">
        <v>3</v>
      </c>
      <c r="F122">
        <v>1</v>
      </c>
      <c r="G122">
        <v>7</v>
      </c>
      <c r="H122" s="115" t="s">
        <v>1381</v>
      </c>
      <c r="I122" t="str">
        <f>IF(E122="P","Required",E122 &amp; IF(Table1[[#This Row],[core_points]]&lt;&gt;1," points"," point"))</f>
        <v>3 points</v>
      </c>
    </row>
    <row r="123" spans="1:10">
      <c r="A123" t="s">
        <v>503</v>
      </c>
      <c r="B123" t="s">
        <v>342</v>
      </c>
      <c r="C123">
        <v>1</v>
      </c>
      <c r="D123" t="s">
        <v>343</v>
      </c>
      <c r="E123" s="7">
        <v>0.5</v>
      </c>
      <c r="F123">
        <v>0</v>
      </c>
      <c r="G123">
        <v>7</v>
      </c>
      <c r="H123" s="115" t="s">
        <v>1381</v>
      </c>
      <c r="I123" t="str">
        <f>IF(E123="P","Required",E123 &amp; IF(Table1[[#This Row],[core_points]]&lt;&gt;1," points"," point"))</f>
        <v>0.5 points</v>
      </c>
    </row>
    <row r="124" spans="1:10">
      <c r="A124" t="s">
        <v>504</v>
      </c>
      <c r="B124" t="s">
        <v>342</v>
      </c>
      <c r="C124">
        <v>2</v>
      </c>
      <c r="D124" t="s">
        <v>344</v>
      </c>
      <c r="E124" s="7">
        <v>0.5</v>
      </c>
      <c r="F124">
        <v>0</v>
      </c>
      <c r="G124">
        <v>7</v>
      </c>
      <c r="H124" s="115" t="s">
        <v>1381</v>
      </c>
      <c r="I124" t="str">
        <f>IF(E124="P","Required",E124 &amp; IF(Table1[[#This Row],[core_points]]&lt;&gt;1," points"," point"))</f>
        <v>0.5 points</v>
      </c>
    </row>
    <row r="125" spans="1:10">
      <c r="A125" t="s">
        <v>1297</v>
      </c>
      <c r="B125" t="s">
        <v>1298</v>
      </c>
      <c r="C125">
        <v>1</v>
      </c>
      <c r="D125" t="s">
        <v>1299</v>
      </c>
      <c r="E125" s="7">
        <v>0.5</v>
      </c>
      <c r="F125">
        <v>0</v>
      </c>
      <c r="G125">
        <v>7</v>
      </c>
      <c r="H125" s="115" t="s">
        <v>1381</v>
      </c>
      <c r="I125" t="str">
        <f>IF(E125="P","Required",E125 &amp; IF(Table1[[#This Row],[core_points]]&lt;&gt;1," points"," point"))</f>
        <v>0.5 points</v>
      </c>
    </row>
    <row r="126" spans="1:10">
      <c r="A126" t="s">
        <v>517</v>
      </c>
      <c r="B126" t="s">
        <v>365</v>
      </c>
      <c r="C126">
        <v>1</v>
      </c>
      <c r="D126" t="s">
        <v>366</v>
      </c>
      <c r="E126" t="s">
        <v>346</v>
      </c>
      <c r="F126">
        <v>0</v>
      </c>
      <c r="G126">
        <v>8</v>
      </c>
      <c r="H126" s="115" t="s">
        <v>1381</v>
      </c>
      <c r="I126" t="str">
        <f>IF(E126="P","Required",E126 &amp; IF(Table1[[#This Row],[core_points]]&lt;&gt;1," points"," point"))</f>
        <v>Required</v>
      </c>
    </row>
    <row r="127" spans="1:10">
      <c r="A127" t="s">
        <v>518</v>
      </c>
      <c r="B127" t="s">
        <v>365</v>
      </c>
      <c r="C127">
        <v>2</v>
      </c>
      <c r="D127" t="s">
        <v>367</v>
      </c>
      <c r="E127" t="s">
        <v>346</v>
      </c>
      <c r="F127">
        <v>0</v>
      </c>
      <c r="G127">
        <v>8</v>
      </c>
      <c r="H127" s="115" t="s">
        <v>1381</v>
      </c>
      <c r="I127" t="str">
        <f>IF(E127="P","Required",E127 &amp; IF(Table1[[#This Row],[core_points]]&lt;&gt;1," points"," point"))</f>
        <v>Required</v>
      </c>
    </row>
    <row r="128" spans="1:10">
      <c r="A128" t="s">
        <v>519</v>
      </c>
      <c r="B128" t="s">
        <v>365</v>
      </c>
      <c r="C128">
        <v>3</v>
      </c>
      <c r="D128" t="s">
        <v>368</v>
      </c>
      <c r="E128" t="s">
        <v>346</v>
      </c>
      <c r="F128">
        <v>0</v>
      </c>
      <c r="G128">
        <v>8</v>
      </c>
      <c r="H128" s="115" t="s">
        <v>1381</v>
      </c>
      <c r="I128" t="str">
        <f>IF(E128="P","Required",E128 &amp; IF(Table1[[#This Row],[core_points]]&lt;&gt;1," points"," point"))</f>
        <v>Required</v>
      </c>
    </row>
    <row r="129" spans="1:9">
      <c r="A129" t="s">
        <v>520</v>
      </c>
      <c r="B129" t="s">
        <v>369</v>
      </c>
      <c r="C129">
        <v>1</v>
      </c>
      <c r="D129" t="s">
        <v>370</v>
      </c>
      <c r="E129" t="s">
        <v>346</v>
      </c>
      <c r="F129">
        <v>0</v>
      </c>
      <c r="G129">
        <v>8</v>
      </c>
      <c r="H129" s="115" t="s">
        <v>1381</v>
      </c>
      <c r="I129" t="str">
        <f>IF(E129="P","Required",E129 &amp; IF(Table1[[#This Row],[core_points]]&lt;&gt;1," points"," point"))</f>
        <v>Required</v>
      </c>
    </row>
    <row r="130" spans="1:9">
      <c r="A130" t="s">
        <v>521</v>
      </c>
      <c r="B130" t="s">
        <v>369</v>
      </c>
      <c r="C130">
        <v>2</v>
      </c>
      <c r="D130" t="s">
        <v>371</v>
      </c>
      <c r="E130" t="s">
        <v>346</v>
      </c>
      <c r="F130">
        <v>0</v>
      </c>
      <c r="G130">
        <v>8</v>
      </c>
      <c r="H130" s="115" t="s">
        <v>1381</v>
      </c>
      <c r="I130" t="str">
        <f>IF(E130="P","Required",E130 &amp; IF(Table1[[#This Row],[core_points]]&lt;&gt;1," points"," point"))</f>
        <v>Required</v>
      </c>
    </row>
    <row r="131" spans="1:9">
      <c r="A131" t="s">
        <v>522</v>
      </c>
      <c r="B131" t="s">
        <v>369</v>
      </c>
      <c r="C131">
        <v>3</v>
      </c>
      <c r="D131" t="s">
        <v>479</v>
      </c>
      <c r="E131" t="s">
        <v>346</v>
      </c>
      <c r="F131">
        <v>0</v>
      </c>
      <c r="G131">
        <v>8</v>
      </c>
      <c r="H131" s="115" t="s">
        <v>1381</v>
      </c>
      <c r="I131" t="str">
        <f>IF(E131="P","Required",E131 &amp; IF(Table1[[#This Row],[core_points]]&lt;&gt;1," points"," point"))</f>
        <v>Required</v>
      </c>
    </row>
    <row r="132" spans="1:9">
      <c r="A132" t="s">
        <v>523</v>
      </c>
      <c r="B132" t="s">
        <v>372</v>
      </c>
      <c r="C132">
        <v>1</v>
      </c>
      <c r="D132" t="s">
        <v>373</v>
      </c>
      <c r="E132" t="s">
        <v>346</v>
      </c>
      <c r="F132">
        <v>0</v>
      </c>
      <c r="G132">
        <v>8</v>
      </c>
      <c r="H132" s="115" t="s">
        <v>1381</v>
      </c>
      <c r="I132" t="str">
        <f>IF(E132="P","Required",E132 &amp; IF(Table1[[#This Row],[core_points]]&lt;&gt;1," points"," point"))</f>
        <v>Required</v>
      </c>
    </row>
    <row r="133" spans="1:9">
      <c r="A133" t="s">
        <v>524</v>
      </c>
      <c r="B133" t="s">
        <v>372</v>
      </c>
      <c r="C133">
        <v>2</v>
      </c>
      <c r="D133" t="s">
        <v>374</v>
      </c>
      <c r="E133" t="s">
        <v>346</v>
      </c>
      <c r="F133">
        <v>0</v>
      </c>
      <c r="G133">
        <v>8</v>
      </c>
      <c r="H133" s="115" t="s">
        <v>1381</v>
      </c>
      <c r="I133" t="str">
        <f>IF(E133="P","Required",E133 &amp; IF(Table1[[#This Row],[core_points]]&lt;&gt;1," points"," point"))</f>
        <v>Required</v>
      </c>
    </row>
    <row r="134" spans="1:9">
      <c r="A134" t="s">
        <v>525</v>
      </c>
      <c r="B134" t="s">
        <v>375</v>
      </c>
      <c r="C134">
        <v>1</v>
      </c>
      <c r="D134" t="s">
        <v>376</v>
      </c>
      <c r="E134" s="7">
        <v>2</v>
      </c>
      <c r="F134">
        <v>0</v>
      </c>
      <c r="G134">
        <v>8</v>
      </c>
      <c r="H134" s="115" t="s">
        <v>1381</v>
      </c>
      <c r="I134" t="str">
        <f>IF(E134="P","Required",E134 &amp; IF(Table1[[#This Row],[core_points]]&lt;&gt;1," points"," point"))</f>
        <v>2 points</v>
      </c>
    </row>
    <row r="135" spans="1:9">
      <c r="A135" t="s">
        <v>526</v>
      </c>
      <c r="B135" t="s">
        <v>377</v>
      </c>
      <c r="C135">
        <v>1</v>
      </c>
      <c r="D135" t="s">
        <v>378</v>
      </c>
      <c r="E135" s="7">
        <v>1</v>
      </c>
      <c r="F135">
        <v>0</v>
      </c>
      <c r="G135">
        <v>8</v>
      </c>
      <c r="H135" s="115" t="s">
        <v>1381</v>
      </c>
      <c r="I135" t="str">
        <f>IF(E135="P","Required",E135 &amp; IF(Table1[[#This Row],[core_points]]&lt;&gt;1," points"," point"))</f>
        <v>1 point</v>
      </c>
    </row>
    <row r="136" spans="1:9">
      <c r="A136" t="s">
        <v>527</v>
      </c>
      <c r="B136" t="s">
        <v>377</v>
      </c>
      <c r="C136">
        <v>2</v>
      </c>
      <c r="D136" t="s">
        <v>379</v>
      </c>
      <c r="E136" s="7">
        <v>1</v>
      </c>
      <c r="F136">
        <v>0</v>
      </c>
      <c r="G136">
        <v>8</v>
      </c>
      <c r="H136" s="115" t="s">
        <v>1381</v>
      </c>
      <c r="I136" t="str">
        <f>IF(E136="P","Required",E136 &amp; IF(Table1[[#This Row],[core_points]]&lt;&gt;1," points"," point"))</f>
        <v>1 point</v>
      </c>
    </row>
    <row r="137" spans="1:9">
      <c r="A137" t="s">
        <v>528</v>
      </c>
      <c r="B137" t="s">
        <v>380</v>
      </c>
      <c r="C137">
        <v>1</v>
      </c>
      <c r="D137" t="s">
        <v>381</v>
      </c>
      <c r="E137" s="7">
        <v>2</v>
      </c>
      <c r="F137">
        <v>0</v>
      </c>
      <c r="G137">
        <v>8</v>
      </c>
      <c r="H137" s="115" t="s">
        <v>1381</v>
      </c>
      <c r="I137" t="str">
        <f>IF(E137="P","Required",E137 &amp; IF(Table1[[#This Row],[core_points]]&lt;&gt;1," points"," point"))</f>
        <v>2 points</v>
      </c>
    </row>
    <row r="138" spans="1:9">
      <c r="A138" t="s">
        <v>529</v>
      </c>
      <c r="B138" t="s">
        <v>380</v>
      </c>
      <c r="C138">
        <v>2</v>
      </c>
      <c r="D138" t="s">
        <v>382</v>
      </c>
      <c r="E138" s="7">
        <v>2</v>
      </c>
      <c r="F138">
        <v>1</v>
      </c>
      <c r="G138">
        <v>8</v>
      </c>
      <c r="H138" s="115" t="s">
        <v>1381</v>
      </c>
      <c r="I138" t="str">
        <f>IF(E138="P","Required",E138 &amp; IF(Table1[[#This Row],[core_points]]&lt;&gt;1," points"," point"))</f>
        <v>2 points</v>
      </c>
    </row>
    <row r="139" spans="1:9">
      <c r="A139" t="s">
        <v>530</v>
      </c>
      <c r="B139" t="s">
        <v>383</v>
      </c>
      <c r="C139">
        <v>1</v>
      </c>
      <c r="D139" t="s">
        <v>384</v>
      </c>
      <c r="E139" s="7">
        <v>1</v>
      </c>
      <c r="F139">
        <v>0</v>
      </c>
      <c r="G139">
        <v>8</v>
      </c>
      <c r="H139" s="115" t="s">
        <v>1381</v>
      </c>
      <c r="I139" t="str">
        <f>IF(E139="P","Required",E139 &amp; IF(Table1[[#This Row],[core_points]]&lt;&gt;1," points"," point"))</f>
        <v>1 point</v>
      </c>
    </row>
    <row r="140" spans="1:9">
      <c r="A140" t="s">
        <v>531</v>
      </c>
      <c r="B140" t="s">
        <v>383</v>
      </c>
      <c r="C140">
        <v>2</v>
      </c>
      <c r="D140" t="s">
        <v>385</v>
      </c>
      <c r="E140" s="7">
        <v>1</v>
      </c>
      <c r="F140">
        <v>0</v>
      </c>
      <c r="G140">
        <v>8</v>
      </c>
      <c r="H140" s="115" t="s">
        <v>1381</v>
      </c>
      <c r="I140" t="str">
        <f>IF(E140="P","Required",E140 &amp; IF(Table1[[#This Row],[core_points]]&lt;&gt;1," points"," point"))</f>
        <v>1 point</v>
      </c>
    </row>
    <row r="141" spans="1:9">
      <c r="A141" t="s">
        <v>532</v>
      </c>
      <c r="B141" t="s">
        <v>383</v>
      </c>
      <c r="C141">
        <v>3</v>
      </c>
      <c r="D141" t="s">
        <v>386</v>
      </c>
      <c r="E141" s="7">
        <v>1</v>
      </c>
      <c r="F141">
        <v>0</v>
      </c>
      <c r="G141">
        <v>8</v>
      </c>
      <c r="H141" s="115" t="s">
        <v>1381</v>
      </c>
      <c r="I141" t="str">
        <f>IF(E141="P","Required",E141 &amp; IF(Table1[[#This Row],[core_points]]&lt;&gt;1," points"," point"))</f>
        <v>1 point</v>
      </c>
    </row>
    <row r="142" spans="1:9">
      <c r="A142" t="s">
        <v>533</v>
      </c>
      <c r="B142" t="s">
        <v>387</v>
      </c>
      <c r="C142">
        <v>1</v>
      </c>
      <c r="D142" t="s">
        <v>388</v>
      </c>
      <c r="E142" s="7">
        <v>1</v>
      </c>
      <c r="F142">
        <v>0</v>
      </c>
      <c r="G142">
        <v>8</v>
      </c>
      <c r="H142" s="115" t="s">
        <v>1381</v>
      </c>
      <c r="I142" t="str">
        <f>IF(E142="P","Required",E142 &amp; IF(Table1[[#This Row],[core_points]]&lt;&gt;1," points"," point"))</f>
        <v>1 point</v>
      </c>
    </row>
    <row r="143" spans="1:9">
      <c r="A143" t="s">
        <v>534</v>
      </c>
      <c r="B143" t="s">
        <v>387</v>
      </c>
      <c r="C143">
        <v>2</v>
      </c>
      <c r="D143" t="s">
        <v>389</v>
      </c>
      <c r="E143" s="7">
        <v>1</v>
      </c>
      <c r="F143">
        <v>0</v>
      </c>
      <c r="G143">
        <v>8</v>
      </c>
      <c r="H143" s="115" t="s">
        <v>1381</v>
      </c>
      <c r="I143" t="str">
        <f>IF(E143="P","Required",E143 &amp; IF(Table1[[#This Row],[core_points]]&lt;&gt;1," points"," point"))</f>
        <v>1 point</v>
      </c>
    </row>
    <row r="144" spans="1:9">
      <c r="A144" t="s">
        <v>535</v>
      </c>
      <c r="B144" t="s">
        <v>390</v>
      </c>
      <c r="C144">
        <v>1</v>
      </c>
      <c r="D144" t="s">
        <v>480</v>
      </c>
      <c r="E144" s="7">
        <v>2</v>
      </c>
      <c r="F144">
        <v>0</v>
      </c>
      <c r="G144">
        <v>8</v>
      </c>
      <c r="H144" s="115" t="s">
        <v>1381</v>
      </c>
      <c r="I144" t="str">
        <f>IF(E144="P","Required",E144 &amp; IF(Table1[[#This Row],[core_points]]&lt;&gt;1," points"," point"))</f>
        <v>2 points</v>
      </c>
    </row>
    <row r="145" spans="1:9">
      <c r="A145" t="s">
        <v>536</v>
      </c>
      <c r="B145" t="s">
        <v>391</v>
      </c>
      <c r="C145">
        <v>1</v>
      </c>
      <c r="D145" t="s">
        <v>392</v>
      </c>
      <c r="E145" s="7">
        <v>2</v>
      </c>
      <c r="F145">
        <v>0</v>
      </c>
      <c r="G145">
        <v>8</v>
      </c>
      <c r="H145" s="115" t="s">
        <v>1381</v>
      </c>
      <c r="I145" t="str">
        <f>IF(E145="P","Required",E145 &amp; IF(Table1[[#This Row],[core_points]]&lt;&gt;1," points"," point"))</f>
        <v>2 points</v>
      </c>
    </row>
    <row r="146" spans="1:9">
      <c r="A146" t="s">
        <v>537</v>
      </c>
      <c r="B146" t="s">
        <v>393</v>
      </c>
      <c r="C146">
        <v>1</v>
      </c>
      <c r="D146" t="s">
        <v>394</v>
      </c>
      <c r="E146" s="7">
        <v>0.5</v>
      </c>
      <c r="F146">
        <v>0</v>
      </c>
      <c r="G146">
        <v>8</v>
      </c>
      <c r="H146" s="7">
        <v>1</v>
      </c>
      <c r="I146" t="str">
        <f>IF(E146="P","Required",E146 &amp; IF(Table1[[#This Row],[core_points]]&lt;&gt;1," points"," point"))</f>
        <v>0.5 points</v>
      </c>
    </row>
    <row r="147" spans="1:9">
      <c r="A147" t="s">
        <v>538</v>
      </c>
      <c r="B147" t="s">
        <v>393</v>
      </c>
      <c r="C147">
        <v>2</v>
      </c>
      <c r="D147" t="s">
        <v>1300</v>
      </c>
      <c r="E147" s="7">
        <v>0.5</v>
      </c>
      <c r="F147">
        <v>0</v>
      </c>
      <c r="G147">
        <v>8</v>
      </c>
      <c r="H147" s="7">
        <v>1</v>
      </c>
      <c r="I147" t="str">
        <f>IF(E147="P","Required",E147 &amp; IF(Table1[[#This Row],[core_points]]&lt;&gt;1," points"," point"))</f>
        <v>0.5 points</v>
      </c>
    </row>
    <row r="148" spans="1:9">
      <c r="A148" t="s">
        <v>539</v>
      </c>
      <c r="B148" t="s">
        <v>395</v>
      </c>
      <c r="C148">
        <v>1</v>
      </c>
      <c r="D148" t="s">
        <v>487</v>
      </c>
      <c r="E148" s="7">
        <v>1</v>
      </c>
      <c r="F148">
        <v>0</v>
      </c>
      <c r="G148">
        <v>8</v>
      </c>
      <c r="H148" s="115" t="s">
        <v>1381</v>
      </c>
      <c r="I148" t="str">
        <f>IF(E148="P","Required",E148 &amp; IF(Table1[[#This Row],[core_points]]&lt;&gt;1," points"," point"))</f>
        <v>1 point</v>
      </c>
    </row>
    <row r="149" spans="1:9">
      <c r="A149" t="s">
        <v>540</v>
      </c>
      <c r="B149" t="s">
        <v>395</v>
      </c>
      <c r="C149">
        <v>2</v>
      </c>
      <c r="D149" t="s">
        <v>488</v>
      </c>
      <c r="E149" s="7">
        <v>1</v>
      </c>
      <c r="F149">
        <v>0</v>
      </c>
      <c r="G149">
        <v>8</v>
      </c>
      <c r="H149" s="115" t="s">
        <v>1381</v>
      </c>
      <c r="I149" t="str">
        <f>IF(E149="P","Required",E149 &amp; IF(Table1[[#This Row],[core_points]]&lt;&gt;1," points"," point"))</f>
        <v>1 point</v>
      </c>
    </row>
    <row r="150" spans="1:9">
      <c r="A150" t="s">
        <v>12</v>
      </c>
      <c r="B150" t="s">
        <v>396</v>
      </c>
      <c r="C150">
        <v>1</v>
      </c>
      <c r="D150" t="s">
        <v>13</v>
      </c>
      <c r="E150" t="s">
        <v>346</v>
      </c>
      <c r="F150">
        <v>0</v>
      </c>
      <c r="G150">
        <v>9</v>
      </c>
      <c r="H150" s="115" t="s">
        <v>1381</v>
      </c>
      <c r="I150" t="str">
        <f>IF(E150="P","Required",E150 &amp; IF(Table1[[#This Row],[core_points]]&lt;&gt;1," points"," point"))</f>
        <v>Required</v>
      </c>
    </row>
    <row r="151" spans="1:9">
      <c r="A151" t="s">
        <v>18</v>
      </c>
      <c r="B151" t="s">
        <v>397</v>
      </c>
      <c r="C151">
        <v>1</v>
      </c>
      <c r="D151" t="s">
        <v>19</v>
      </c>
      <c r="E151" t="s">
        <v>346</v>
      </c>
      <c r="F151">
        <v>0</v>
      </c>
      <c r="G151">
        <v>9</v>
      </c>
      <c r="H151" s="115" t="s">
        <v>1381</v>
      </c>
      <c r="I151" t="str">
        <f>IF(E151="P","Required",E151 &amp; IF(Table1[[#This Row],[core_points]]&lt;&gt;1," points"," point"))</f>
        <v>Required</v>
      </c>
    </row>
    <row r="152" spans="1:9">
      <c r="A152" t="s">
        <v>24</v>
      </c>
      <c r="B152" t="s">
        <v>397</v>
      </c>
      <c r="C152">
        <v>2</v>
      </c>
      <c r="D152" t="s">
        <v>25</v>
      </c>
      <c r="E152" t="s">
        <v>346</v>
      </c>
      <c r="F152">
        <v>0</v>
      </c>
      <c r="G152">
        <v>9</v>
      </c>
      <c r="H152" s="115" t="s">
        <v>1381</v>
      </c>
      <c r="I152" t="str">
        <f>IF(E152="P","Required",E152 &amp; IF(Table1[[#This Row],[core_points]]&lt;&gt;1," points"," point"))</f>
        <v>Required</v>
      </c>
    </row>
    <row r="153" spans="1:9">
      <c r="A153" t="s">
        <v>30</v>
      </c>
      <c r="B153" t="s">
        <v>398</v>
      </c>
      <c r="C153">
        <v>1</v>
      </c>
      <c r="D153" t="s">
        <v>31</v>
      </c>
      <c r="E153" s="7">
        <v>0.5</v>
      </c>
      <c r="F153">
        <v>0</v>
      </c>
      <c r="G153">
        <v>9</v>
      </c>
      <c r="H153" s="115" t="s">
        <v>1381</v>
      </c>
      <c r="I153" t="str">
        <f>IF(E153="P","Required",E153 &amp; IF(Table1[[#This Row],[core_points]]&lt;&gt;1," points"," point"))</f>
        <v>0.5 points</v>
      </c>
    </row>
    <row r="154" spans="1:9">
      <c r="A154" t="s">
        <v>35</v>
      </c>
      <c r="B154" t="s">
        <v>398</v>
      </c>
      <c r="C154">
        <v>2</v>
      </c>
      <c r="D154" t="s">
        <v>36</v>
      </c>
      <c r="E154" s="7">
        <v>0.5</v>
      </c>
      <c r="F154">
        <v>0</v>
      </c>
      <c r="G154">
        <v>9</v>
      </c>
      <c r="H154" s="115" t="s">
        <v>1381</v>
      </c>
      <c r="I154" t="str">
        <f>IF(E154="P","Required",E154 &amp; IF(Table1[[#This Row],[core_points]]&lt;&gt;1," points"," point"))</f>
        <v>0.5 points</v>
      </c>
    </row>
    <row r="155" spans="1:9">
      <c r="A155" t="s">
        <v>41</v>
      </c>
      <c r="B155" t="s">
        <v>398</v>
      </c>
      <c r="C155">
        <v>3</v>
      </c>
      <c r="D155" t="s">
        <v>42</v>
      </c>
      <c r="E155" s="7">
        <v>0.5</v>
      </c>
      <c r="F155">
        <v>0</v>
      </c>
      <c r="G155">
        <v>9</v>
      </c>
      <c r="H155" s="115" t="s">
        <v>1381</v>
      </c>
      <c r="I155" t="str">
        <f>IF(E155="P","Required",E155 &amp; IF(Table1[[#This Row],[core_points]]&lt;&gt;1," points"," point"))</f>
        <v>0.5 points</v>
      </c>
    </row>
    <row r="156" spans="1:9">
      <c r="A156" t="s">
        <v>47</v>
      </c>
      <c r="B156" t="s">
        <v>398</v>
      </c>
      <c r="C156">
        <v>4</v>
      </c>
      <c r="D156" t="s">
        <v>481</v>
      </c>
      <c r="E156" s="7">
        <v>0.5</v>
      </c>
      <c r="F156">
        <v>0</v>
      </c>
      <c r="G156">
        <v>9</v>
      </c>
      <c r="H156" s="115" t="s">
        <v>1381</v>
      </c>
      <c r="I156" t="str">
        <f>IF(E156="P","Required",E156 &amp; IF(Table1[[#This Row],[core_points]]&lt;&gt;1," points"," point"))</f>
        <v>0.5 points</v>
      </c>
    </row>
    <row r="157" spans="1:9">
      <c r="A157" t="s">
        <v>52</v>
      </c>
      <c r="B157" t="s">
        <v>399</v>
      </c>
      <c r="C157">
        <v>1</v>
      </c>
      <c r="D157" t="s">
        <v>53</v>
      </c>
      <c r="E157" s="7">
        <v>0.5</v>
      </c>
      <c r="F157">
        <v>0</v>
      </c>
      <c r="G157">
        <v>9</v>
      </c>
      <c r="H157" s="115" t="s">
        <v>1381</v>
      </c>
      <c r="I157" t="str">
        <f>IF(E157="P","Required",E157 &amp; IF(Table1[[#This Row],[core_points]]&lt;&gt;1," points"," point"))</f>
        <v>0.5 points</v>
      </c>
    </row>
    <row r="158" spans="1:9">
      <c r="A158" t="s">
        <v>58</v>
      </c>
      <c r="B158" t="s">
        <v>399</v>
      </c>
      <c r="C158">
        <v>2</v>
      </c>
      <c r="D158" t="s">
        <v>59</v>
      </c>
      <c r="E158" s="7">
        <v>0.5</v>
      </c>
      <c r="F158">
        <v>0</v>
      </c>
      <c r="G158">
        <v>9</v>
      </c>
      <c r="H158" s="115" t="s">
        <v>1381</v>
      </c>
      <c r="I158" t="str">
        <f>IF(E158="P","Required",E158 &amp; IF(Table1[[#This Row],[core_points]]&lt;&gt;1," points"," point"))</f>
        <v>0.5 points</v>
      </c>
    </row>
    <row r="159" spans="1:9">
      <c r="A159" t="s">
        <v>64</v>
      </c>
      <c r="B159" t="s">
        <v>400</v>
      </c>
      <c r="C159">
        <v>1</v>
      </c>
      <c r="D159" t="s">
        <v>65</v>
      </c>
      <c r="E159" s="7">
        <v>1</v>
      </c>
      <c r="F159">
        <v>0</v>
      </c>
      <c r="G159">
        <v>9</v>
      </c>
      <c r="H159" s="115" t="s">
        <v>1381</v>
      </c>
      <c r="I159" t="str">
        <f>IF(E159="P","Required",E159 &amp; IF(Table1[[#This Row],[core_points]]&lt;&gt;1," points"," point"))</f>
        <v>1 point</v>
      </c>
    </row>
    <row r="160" spans="1:9">
      <c r="A160" t="s">
        <v>70</v>
      </c>
      <c r="B160" t="s">
        <v>401</v>
      </c>
      <c r="C160">
        <v>1</v>
      </c>
      <c r="D160" t="s">
        <v>71</v>
      </c>
      <c r="E160" s="7">
        <v>0.5</v>
      </c>
      <c r="F160">
        <v>0</v>
      </c>
      <c r="G160">
        <v>9</v>
      </c>
      <c r="H160" s="115" t="s">
        <v>1381</v>
      </c>
      <c r="I160" t="str">
        <f>IF(E160="P","Required",E160 &amp; IF(Table1[[#This Row],[core_points]]&lt;&gt;1," points"," point"))</f>
        <v>0.5 points</v>
      </c>
    </row>
    <row r="161" spans="1:9">
      <c r="A161" t="s">
        <v>76</v>
      </c>
      <c r="B161" t="s">
        <v>401</v>
      </c>
      <c r="C161">
        <v>2</v>
      </c>
      <c r="D161" t="s">
        <v>77</v>
      </c>
      <c r="E161" s="7">
        <v>0.5</v>
      </c>
      <c r="F161">
        <v>0</v>
      </c>
      <c r="G161">
        <v>9</v>
      </c>
      <c r="H161" s="115" t="s">
        <v>1381</v>
      </c>
      <c r="I161" t="str">
        <f>IF(E161="P","Required",E161 &amp; IF(Table1[[#This Row],[core_points]]&lt;&gt;1," points"," point"))</f>
        <v>0.5 points</v>
      </c>
    </row>
    <row r="162" spans="1:9">
      <c r="A162" t="s">
        <v>80</v>
      </c>
      <c r="B162" t="s">
        <v>402</v>
      </c>
      <c r="C162">
        <v>1</v>
      </c>
      <c r="D162" t="s">
        <v>81</v>
      </c>
      <c r="E162" s="7">
        <v>2</v>
      </c>
      <c r="F162">
        <v>0</v>
      </c>
      <c r="G162">
        <v>9</v>
      </c>
      <c r="H162" s="115" t="s">
        <v>1381</v>
      </c>
      <c r="I162" t="str">
        <f>IF(E162="P","Required",E162 &amp; IF(Table1[[#This Row],[core_points]]&lt;&gt;1," points"," point"))</f>
        <v>2 points</v>
      </c>
    </row>
    <row r="163" spans="1:9">
      <c r="A163" t="s">
        <v>85</v>
      </c>
      <c r="B163" t="s">
        <v>403</v>
      </c>
      <c r="C163">
        <v>1</v>
      </c>
      <c r="D163" t="s">
        <v>86</v>
      </c>
      <c r="E163" s="7">
        <v>0.5</v>
      </c>
      <c r="F163">
        <v>0</v>
      </c>
      <c r="G163">
        <v>9</v>
      </c>
      <c r="H163" s="115" t="s">
        <v>1381</v>
      </c>
      <c r="I163" t="str">
        <f>IF(E163="P","Required",E163 &amp; IF(Table1[[#This Row],[core_points]]&lt;&gt;1," points"," point"))</f>
        <v>0.5 points</v>
      </c>
    </row>
    <row r="164" spans="1:9">
      <c r="A164" t="s">
        <v>89</v>
      </c>
      <c r="B164" t="s">
        <v>404</v>
      </c>
      <c r="C164">
        <v>1</v>
      </c>
      <c r="D164" t="s">
        <v>90</v>
      </c>
      <c r="E164" s="7">
        <v>2</v>
      </c>
      <c r="F164">
        <v>0</v>
      </c>
      <c r="G164">
        <v>9</v>
      </c>
      <c r="H164" s="115" t="s">
        <v>1381</v>
      </c>
      <c r="I164" t="str">
        <f>IF(E164="P","Required",E164 &amp; IF(Table1[[#This Row],[core_points]]&lt;&gt;1," points"," point"))</f>
        <v>2 points</v>
      </c>
    </row>
    <row r="165" spans="1:9">
      <c r="A165" t="s">
        <v>94</v>
      </c>
      <c r="B165" t="s">
        <v>404</v>
      </c>
      <c r="C165">
        <v>2</v>
      </c>
      <c r="D165" t="s">
        <v>95</v>
      </c>
      <c r="E165" s="7">
        <v>2</v>
      </c>
      <c r="F165">
        <v>0</v>
      </c>
      <c r="G165">
        <v>9</v>
      </c>
      <c r="H165" s="115" t="s">
        <v>1381</v>
      </c>
      <c r="I165" t="str">
        <f>IF(E165="P","Required",E165 &amp; IF(Table1[[#This Row],[core_points]]&lt;&gt;1," points"," point"))</f>
        <v>2 points</v>
      </c>
    </row>
    <row r="166" spans="1:9">
      <c r="A166" t="s">
        <v>100</v>
      </c>
      <c r="B166" t="s">
        <v>405</v>
      </c>
      <c r="C166">
        <v>1</v>
      </c>
      <c r="D166" t="s">
        <v>101</v>
      </c>
      <c r="E166" s="7">
        <v>1</v>
      </c>
      <c r="F166">
        <v>0</v>
      </c>
      <c r="G166">
        <v>9</v>
      </c>
      <c r="H166" s="115" t="s">
        <v>1381</v>
      </c>
      <c r="I166" t="str">
        <f>IF(E166="P","Required",E166 &amp; IF(Table1[[#This Row],[core_points]]&lt;&gt;1," points"," point"))</f>
        <v>1 point</v>
      </c>
    </row>
    <row r="167" spans="1:9">
      <c r="A167" t="s">
        <v>106</v>
      </c>
      <c r="B167" t="s">
        <v>405</v>
      </c>
      <c r="C167">
        <v>2</v>
      </c>
      <c r="D167" t="s">
        <v>107</v>
      </c>
      <c r="E167" s="7">
        <v>1</v>
      </c>
      <c r="F167">
        <v>0</v>
      </c>
      <c r="G167">
        <v>9</v>
      </c>
      <c r="H167" s="115" t="s">
        <v>1381</v>
      </c>
      <c r="I167" t="str">
        <f>IF(E167="P","Required",E167 &amp; IF(Table1[[#This Row],[core_points]]&lt;&gt;1," points"," point"))</f>
        <v>1 point</v>
      </c>
    </row>
    <row r="168" spans="1:9">
      <c r="A168" t="s">
        <v>112</v>
      </c>
      <c r="B168" t="s">
        <v>406</v>
      </c>
      <c r="C168">
        <v>1</v>
      </c>
      <c r="D168" t="s">
        <v>113</v>
      </c>
      <c r="E168" s="7">
        <v>0.5</v>
      </c>
      <c r="F168">
        <v>0</v>
      </c>
      <c r="G168">
        <v>9</v>
      </c>
      <c r="H168" s="115" t="s">
        <v>1381</v>
      </c>
      <c r="I168" t="str">
        <f>IF(E168="P","Required",E168 &amp; IF(Table1[[#This Row],[core_points]]&lt;&gt;1," points"," point"))</f>
        <v>0.5 points</v>
      </c>
    </row>
    <row r="169" spans="1:9">
      <c r="A169" t="s">
        <v>118</v>
      </c>
      <c r="B169" t="s">
        <v>406</v>
      </c>
      <c r="C169">
        <v>2</v>
      </c>
      <c r="D169" t="s">
        <v>119</v>
      </c>
      <c r="E169" s="7">
        <v>0.5</v>
      </c>
      <c r="F169">
        <v>0</v>
      </c>
      <c r="G169">
        <v>9</v>
      </c>
      <c r="H169" s="115" t="s">
        <v>1381</v>
      </c>
      <c r="I169" t="str">
        <f>IF(E169="P","Required",E169 &amp; IF(Table1[[#This Row],[core_points]]&lt;&gt;1," points"," point"))</f>
        <v>0.5 points</v>
      </c>
    </row>
    <row r="170" spans="1:9">
      <c r="A170" t="s">
        <v>137</v>
      </c>
      <c r="B170" t="s">
        <v>407</v>
      </c>
      <c r="C170">
        <v>1</v>
      </c>
      <c r="D170" t="s">
        <v>138</v>
      </c>
      <c r="E170" t="s">
        <v>346</v>
      </c>
      <c r="F170">
        <v>0</v>
      </c>
      <c r="G170">
        <v>10</v>
      </c>
      <c r="H170" s="115" t="s">
        <v>1381</v>
      </c>
      <c r="I170" t="str">
        <f>IF(E170="P","Required",E170 &amp; IF(Table1[[#This Row],[core_points]]&lt;&gt;1," points"," point"))</f>
        <v>Required</v>
      </c>
    </row>
    <row r="171" spans="1:9">
      <c r="A171" t="s">
        <v>142</v>
      </c>
      <c r="B171" t="s">
        <v>408</v>
      </c>
      <c r="C171">
        <v>1</v>
      </c>
      <c r="D171" t="s">
        <v>143</v>
      </c>
      <c r="E171" t="s">
        <v>346</v>
      </c>
      <c r="F171">
        <v>0</v>
      </c>
      <c r="G171">
        <v>10</v>
      </c>
      <c r="H171" s="115" t="s">
        <v>1381</v>
      </c>
      <c r="I171" t="str">
        <f>IF(E171="P","Required",E171 &amp; IF(Table1[[#This Row],[core_points]]&lt;&gt;1," points"," point"))</f>
        <v>Required</v>
      </c>
    </row>
    <row r="172" spans="1:9">
      <c r="A172" t="s">
        <v>146</v>
      </c>
      <c r="B172" t="s">
        <v>408</v>
      </c>
      <c r="C172">
        <v>2</v>
      </c>
      <c r="D172" t="s">
        <v>147</v>
      </c>
      <c r="E172" t="s">
        <v>346</v>
      </c>
      <c r="F172">
        <v>0</v>
      </c>
      <c r="G172">
        <v>10</v>
      </c>
      <c r="H172" s="115" t="s">
        <v>1381</v>
      </c>
      <c r="I172" t="str">
        <f>IF(E172="P","Required",E172 &amp; IF(Table1[[#This Row],[core_points]]&lt;&gt;1," points"," point"))</f>
        <v>Required</v>
      </c>
    </row>
    <row r="173" spans="1:9">
      <c r="A173" t="s">
        <v>150</v>
      </c>
      <c r="B173" t="s">
        <v>409</v>
      </c>
      <c r="C173">
        <v>1</v>
      </c>
      <c r="D173" t="s">
        <v>151</v>
      </c>
      <c r="E173" t="s">
        <v>346</v>
      </c>
      <c r="F173">
        <v>0</v>
      </c>
      <c r="G173">
        <v>10</v>
      </c>
      <c r="H173" s="115" t="s">
        <v>1381</v>
      </c>
      <c r="I173" t="str">
        <f>IF(E173="P","Required",E173 &amp; IF(Table1[[#This Row],[core_points]]&lt;&gt;1," points"," point"))</f>
        <v>Required</v>
      </c>
    </row>
    <row r="174" spans="1:9">
      <c r="A174" t="s">
        <v>155</v>
      </c>
      <c r="B174" t="s">
        <v>410</v>
      </c>
      <c r="C174">
        <v>1</v>
      </c>
      <c r="D174" t="s">
        <v>156</v>
      </c>
      <c r="E174" t="s">
        <v>346</v>
      </c>
      <c r="F174">
        <v>0</v>
      </c>
      <c r="G174">
        <v>10</v>
      </c>
      <c r="H174" s="115" t="s">
        <v>1381</v>
      </c>
      <c r="I174" t="str">
        <f>IF(E174="P","Required",E174 &amp; IF(Table1[[#This Row],[core_points]]&lt;&gt;1," points"," point"))</f>
        <v>Required</v>
      </c>
    </row>
    <row r="175" spans="1:9">
      <c r="A175" t="s">
        <v>1301</v>
      </c>
      <c r="B175" t="s">
        <v>410</v>
      </c>
      <c r="C175">
        <v>2</v>
      </c>
      <c r="D175" t="s">
        <v>159</v>
      </c>
      <c r="E175" t="s">
        <v>346</v>
      </c>
      <c r="F175">
        <v>0</v>
      </c>
      <c r="G175">
        <v>10</v>
      </c>
      <c r="H175" s="115" t="s">
        <v>1381</v>
      </c>
      <c r="I175" t="str">
        <f>IF(E175="P","Required",E175 &amp; IF(Table1[[#This Row],[core_points]]&lt;&gt;1," points"," point"))</f>
        <v>Required</v>
      </c>
    </row>
    <row r="176" spans="1:9">
      <c r="A176" t="s">
        <v>164</v>
      </c>
      <c r="B176" t="s">
        <v>411</v>
      </c>
      <c r="C176">
        <v>1</v>
      </c>
      <c r="D176" t="s">
        <v>165</v>
      </c>
      <c r="E176" s="7">
        <v>0.5</v>
      </c>
      <c r="F176">
        <v>0</v>
      </c>
      <c r="G176">
        <v>10</v>
      </c>
      <c r="H176" s="115" t="s">
        <v>1381</v>
      </c>
      <c r="I176" t="str">
        <f>IF(E176="P","Required",E176 &amp; IF(Table1[[#This Row],[core_points]]&lt;&gt;1," points"," point"))</f>
        <v>0.5 points</v>
      </c>
    </row>
    <row r="177" spans="1:9">
      <c r="A177" t="s">
        <v>170</v>
      </c>
      <c r="B177" t="s">
        <v>411</v>
      </c>
      <c r="C177">
        <v>2</v>
      </c>
      <c r="D177" t="s">
        <v>171</v>
      </c>
      <c r="E177" s="7">
        <v>0.5</v>
      </c>
      <c r="F177">
        <v>0</v>
      </c>
      <c r="G177">
        <v>10</v>
      </c>
      <c r="H177" s="115" t="s">
        <v>1381</v>
      </c>
      <c r="I177" t="str">
        <f>IF(E177="P","Required",E177 &amp; IF(Table1[[#This Row],[core_points]]&lt;&gt;1," points"," point"))</f>
        <v>0.5 points</v>
      </c>
    </row>
    <row r="178" spans="1:9">
      <c r="A178" t="s">
        <v>176</v>
      </c>
      <c r="B178" t="s">
        <v>411</v>
      </c>
      <c r="C178">
        <v>3</v>
      </c>
      <c r="D178" t="s">
        <v>177</v>
      </c>
      <c r="E178" s="7">
        <v>0.5</v>
      </c>
      <c r="F178">
        <v>0</v>
      </c>
      <c r="G178">
        <v>10</v>
      </c>
      <c r="H178" s="115" t="s">
        <v>1381</v>
      </c>
      <c r="I178" t="str">
        <f>IF(E178="P","Required",E178 &amp; IF(Table1[[#This Row],[core_points]]&lt;&gt;1," points"," point"))</f>
        <v>0.5 points</v>
      </c>
    </row>
    <row r="179" spans="1:9">
      <c r="A179" t="s">
        <v>182</v>
      </c>
      <c r="B179" t="s">
        <v>411</v>
      </c>
      <c r="C179">
        <v>4</v>
      </c>
      <c r="D179" t="s">
        <v>183</v>
      </c>
      <c r="E179" s="7">
        <v>0.5</v>
      </c>
      <c r="F179">
        <v>0</v>
      </c>
      <c r="G179">
        <v>10</v>
      </c>
      <c r="H179" s="115" t="s">
        <v>1381</v>
      </c>
      <c r="I179" t="str">
        <f>IF(E179="P","Required",E179 &amp; IF(Table1[[#This Row],[core_points]]&lt;&gt;1," points"," point"))</f>
        <v>0.5 points</v>
      </c>
    </row>
    <row r="180" spans="1:9">
      <c r="A180" t="s">
        <v>188</v>
      </c>
      <c r="B180" t="s">
        <v>412</v>
      </c>
      <c r="C180">
        <v>1</v>
      </c>
      <c r="D180" t="s">
        <v>189</v>
      </c>
      <c r="E180" s="7">
        <v>0.5</v>
      </c>
      <c r="F180">
        <v>0</v>
      </c>
      <c r="G180">
        <v>10</v>
      </c>
      <c r="H180" s="115" t="s">
        <v>1381</v>
      </c>
      <c r="I180" t="str">
        <f>IF(E180="P","Required",E180 &amp; IF(Table1[[#This Row],[core_points]]&lt;&gt;1," points"," point"))</f>
        <v>0.5 points</v>
      </c>
    </row>
    <row r="181" spans="1:9">
      <c r="A181" t="s">
        <v>193</v>
      </c>
      <c r="B181" t="s">
        <v>412</v>
      </c>
      <c r="C181">
        <v>2</v>
      </c>
      <c r="D181" t="s">
        <v>194</v>
      </c>
      <c r="E181" s="7">
        <v>0.5</v>
      </c>
      <c r="F181">
        <v>0</v>
      </c>
      <c r="G181">
        <v>10</v>
      </c>
      <c r="H181" s="115" t="s">
        <v>1381</v>
      </c>
      <c r="I181" t="str">
        <f>IF(E181="P","Required",E181 &amp; IF(Table1[[#This Row],[core_points]]&lt;&gt;1," points"," point"))</f>
        <v>0.5 points</v>
      </c>
    </row>
    <row r="182" spans="1:9">
      <c r="A182" t="s">
        <v>198</v>
      </c>
      <c r="B182" t="s">
        <v>412</v>
      </c>
      <c r="C182">
        <v>3</v>
      </c>
      <c r="D182" t="s">
        <v>199</v>
      </c>
      <c r="E182" s="7">
        <v>0.5</v>
      </c>
      <c r="F182">
        <v>0</v>
      </c>
      <c r="G182">
        <v>10</v>
      </c>
      <c r="H182" s="115" t="s">
        <v>1381</v>
      </c>
      <c r="I182" t="str">
        <f>IF(E182="P","Required",E182 &amp; IF(Table1[[#This Row],[core_points]]&lt;&gt;1," points"," point"))</f>
        <v>0.5 points</v>
      </c>
    </row>
    <row r="183" spans="1:9">
      <c r="A183" t="s">
        <v>1302</v>
      </c>
      <c r="B183" t="s">
        <v>412</v>
      </c>
      <c r="C183">
        <v>4</v>
      </c>
      <c r="D183" t="s">
        <v>1303</v>
      </c>
      <c r="E183" s="7">
        <v>0.5</v>
      </c>
      <c r="F183">
        <v>0</v>
      </c>
      <c r="G183">
        <v>10</v>
      </c>
      <c r="H183" s="115" t="s">
        <v>1381</v>
      </c>
      <c r="I183" t="str">
        <f>IF(E183="P","Required",E183 &amp; IF(Table1[[#This Row],[core_points]]&lt;&gt;1," points"," point"))</f>
        <v>0.5 points</v>
      </c>
    </row>
    <row r="184" spans="1:9">
      <c r="A184" t="s">
        <v>203</v>
      </c>
      <c r="B184" t="s">
        <v>413</v>
      </c>
      <c r="C184">
        <v>1</v>
      </c>
      <c r="D184" t="s">
        <v>204</v>
      </c>
      <c r="E184" s="7">
        <v>0.5</v>
      </c>
      <c r="F184">
        <v>0</v>
      </c>
      <c r="G184">
        <v>10</v>
      </c>
      <c r="H184" s="115" t="s">
        <v>1381</v>
      </c>
      <c r="I184" t="str">
        <f>IF(E184="P","Required",E184 &amp; IF(Table1[[#This Row],[core_points]]&lt;&gt;1," points"," point"))</f>
        <v>0.5 points</v>
      </c>
    </row>
    <row r="185" spans="1:9">
      <c r="A185" t="s">
        <v>207</v>
      </c>
      <c r="B185" t="s">
        <v>413</v>
      </c>
      <c r="C185">
        <v>2</v>
      </c>
      <c r="D185" t="s">
        <v>489</v>
      </c>
      <c r="E185" s="7">
        <v>0.5</v>
      </c>
      <c r="F185">
        <v>0</v>
      </c>
      <c r="G185">
        <v>10</v>
      </c>
      <c r="H185" s="115" t="s">
        <v>1381</v>
      </c>
      <c r="I185" t="str">
        <f>IF(E185="P","Required",E185 &amp; IF(Table1[[#This Row],[core_points]]&lt;&gt;1," points"," point"))</f>
        <v>0.5 points</v>
      </c>
    </row>
    <row r="186" spans="1:9">
      <c r="A186" t="s">
        <v>211</v>
      </c>
      <c r="B186" t="s">
        <v>414</v>
      </c>
      <c r="C186">
        <v>1</v>
      </c>
      <c r="D186" t="s">
        <v>212</v>
      </c>
      <c r="E186" s="7">
        <v>1.5</v>
      </c>
      <c r="F186">
        <v>1</v>
      </c>
      <c r="G186">
        <v>10</v>
      </c>
      <c r="H186" s="115" t="s">
        <v>1381</v>
      </c>
      <c r="I186" t="str">
        <f>IF(E186="P","Required",E186 &amp; IF(Table1[[#This Row],[core_points]]&lt;&gt;1," points"," point"))</f>
        <v>1.5 points</v>
      </c>
    </row>
    <row r="187" spans="1:9">
      <c r="A187" t="s">
        <v>215</v>
      </c>
      <c r="B187" t="s">
        <v>415</v>
      </c>
      <c r="C187">
        <v>1</v>
      </c>
      <c r="D187" t="s">
        <v>216</v>
      </c>
      <c r="E187" s="7">
        <v>0.5</v>
      </c>
      <c r="F187">
        <v>0</v>
      </c>
      <c r="G187">
        <v>10</v>
      </c>
      <c r="H187" s="115" t="s">
        <v>1381</v>
      </c>
      <c r="I187" t="str">
        <f>IF(E187="P","Required",E187 &amp; IF(Table1[[#This Row],[core_points]]&lt;&gt;1," points"," point"))</f>
        <v>0.5 points</v>
      </c>
    </row>
    <row r="188" spans="1:9">
      <c r="A188" t="s">
        <v>221</v>
      </c>
      <c r="B188" t="s">
        <v>415</v>
      </c>
      <c r="C188">
        <v>2</v>
      </c>
      <c r="D188" t="s">
        <v>222</v>
      </c>
      <c r="E188" s="7">
        <v>1</v>
      </c>
      <c r="F188">
        <v>0</v>
      </c>
      <c r="G188">
        <v>10</v>
      </c>
      <c r="H188" s="115" t="s">
        <v>1381</v>
      </c>
      <c r="I188" t="str">
        <f>IF(E188="P","Required",E188 &amp; IF(Table1[[#This Row],[core_points]]&lt;&gt;1," points"," point"))</f>
        <v>1 point</v>
      </c>
    </row>
    <row r="189" spans="1:9">
      <c r="A189" t="s">
        <v>225</v>
      </c>
      <c r="B189" t="s">
        <v>416</v>
      </c>
      <c r="C189">
        <v>1</v>
      </c>
      <c r="D189" t="s">
        <v>226</v>
      </c>
      <c r="E189" s="7">
        <v>0.5</v>
      </c>
      <c r="F189">
        <v>0</v>
      </c>
      <c r="G189">
        <v>10</v>
      </c>
      <c r="H189" s="115" t="s">
        <v>1381</v>
      </c>
      <c r="I189" t="str">
        <f>IF(E189="P","Required",E189 &amp; IF(Table1[[#This Row],[core_points]]&lt;&gt;1," points"," point"))</f>
        <v>0.5 points</v>
      </c>
    </row>
    <row r="190" spans="1:9">
      <c r="A190" t="s">
        <v>231</v>
      </c>
      <c r="B190" t="s">
        <v>416</v>
      </c>
      <c r="C190">
        <v>2</v>
      </c>
      <c r="D190" t="s">
        <v>232</v>
      </c>
      <c r="E190" s="7">
        <v>0.5</v>
      </c>
      <c r="F190">
        <v>0</v>
      </c>
      <c r="G190">
        <v>10</v>
      </c>
      <c r="H190" s="115" t="s">
        <v>1381</v>
      </c>
      <c r="I190" t="str">
        <f>IF(E190="P","Required",E190 &amp; IF(Table1[[#This Row],[core_points]]&lt;&gt;1," points"," point"))</f>
        <v>0.5 points</v>
      </c>
    </row>
    <row r="191" spans="1:9">
      <c r="A191" t="s">
        <v>237</v>
      </c>
      <c r="B191" t="s">
        <v>416</v>
      </c>
      <c r="C191">
        <v>3</v>
      </c>
      <c r="D191" t="s">
        <v>238</v>
      </c>
      <c r="E191" s="7">
        <v>0.5</v>
      </c>
      <c r="F191">
        <v>0</v>
      </c>
      <c r="G191">
        <v>10</v>
      </c>
      <c r="H191" s="115" t="s">
        <v>1381</v>
      </c>
      <c r="I191" t="str">
        <f>IF(E191="P","Required",E191 &amp; IF(Table1[[#This Row],[core_points]]&lt;&gt;1," points"," point"))</f>
        <v>0.5 points</v>
      </c>
    </row>
    <row r="192" spans="1:9">
      <c r="A192" t="s">
        <v>241</v>
      </c>
      <c r="B192" t="s">
        <v>417</v>
      </c>
      <c r="C192">
        <v>1</v>
      </c>
      <c r="D192" t="s">
        <v>242</v>
      </c>
      <c r="E192" s="7">
        <v>0.5</v>
      </c>
      <c r="F192">
        <v>0</v>
      </c>
      <c r="G192">
        <v>10</v>
      </c>
      <c r="H192" s="115" t="s">
        <v>1381</v>
      </c>
      <c r="I192" t="str">
        <f>IF(E192="P","Required",E192 &amp; IF(Table1[[#This Row],[core_points]]&lt;&gt;1," points"," point"))</f>
        <v>0.5 points</v>
      </c>
    </row>
    <row r="193" spans="1:10">
      <c r="A193" t="s">
        <v>245</v>
      </c>
      <c r="B193" t="s">
        <v>417</v>
      </c>
      <c r="C193">
        <v>2</v>
      </c>
      <c r="D193" t="s">
        <v>246</v>
      </c>
      <c r="E193" s="7">
        <v>1</v>
      </c>
      <c r="F193">
        <v>0</v>
      </c>
      <c r="G193">
        <v>10</v>
      </c>
      <c r="H193" s="115" t="s">
        <v>1381</v>
      </c>
      <c r="I193" t="str">
        <f>IF(E193="P","Required",E193 &amp; IF(Table1[[#This Row],[core_points]]&lt;&gt;1," points"," point"))</f>
        <v>1 point</v>
      </c>
    </row>
    <row r="194" spans="1:10">
      <c r="A194" t="s">
        <v>249</v>
      </c>
      <c r="B194" t="s">
        <v>418</v>
      </c>
      <c r="C194">
        <v>1</v>
      </c>
      <c r="D194" t="s">
        <v>250</v>
      </c>
      <c r="E194" s="7">
        <v>3</v>
      </c>
      <c r="F194">
        <v>1</v>
      </c>
      <c r="G194">
        <v>10</v>
      </c>
      <c r="H194" s="115" t="s">
        <v>1381</v>
      </c>
      <c r="I194" t="str">
        <f>IF(E194="P","Required",E194 &amp; IF(Table1[[#This Row],[core_points]]&lt;&gt;1," points"," point"))</f>
        <v>3 points</v>
      </c>
    </row>
    <row r="195" spans="1:10">
      <c r="A195" t="s">
        <v>254</v>
      </c>
      <c r="B195" t="s">
        <v>419</v>
      </c>
      <c r="C195">
        <v>1</v>
      </c>
      <c r="D195" t="s">
        <v>255</v>
      </c>
      <c r="E195" s="7">
        <v>3</v>
      </c>
      <c r="F195">
        <v>0</v>
      </c>
      <c r="G195">
        <v>10</v>
      </c>
      <c r="H195" s="115" t="s">
        <v>1381</v>
      </c>
      <c r="I195" t="str">
        <f>IF(E195="P","Required",E195 &amp; IF(Table1[[#This Row],[core_points]]&lt;&gt;1," points"," point"))</f>
        <v>3 points</v>
      </c>
    </row>
    <row r="196" spans="1:10">
      <c r="A196" t="s">
        <v>258</v>
      </c>
      <c r="B196" t="s">
        <v>420</v>
      </c>
      <c r="C196">
        <v>1</v>
      </c>
      <c r="D196" t="s">
        <v>259</v>
      </c>
      <c r="E196" s="7">
        <v>2</v>
      </c>
      <c r="F196">
        <v>0</v>
      </c>
      <c r="G196">
        <v>10</v>
      </c>
      <c r="H196" s="115" t="s">
        <v>1381</v>
      </c>
      <c r="I196" t="str">
        <f>IF(E196="P","Required",E196 &amp; IF(Table1[[#This Row],[core_points]]&lt;&gt;1," points"," point"))</f>
        <v>2 points</v>
      </c>
    </row>
    <row r="197" spans="1:10">
      <c r="A197" t="s">
        <v>264</v>
      </c>
      <c r="B197" t="s">
        <v>420</v>
      </c>
      <c r="C197">
        <v>2</v>
      </c>
      <c r="D197" t="s">
        <v>265</v>
      </c>
      <c r="E197" s="7">
        <v>2</v>
      </c>
      <c r="F197">
        <v>0</v>
      </c>
      <c r="G197">
        <v>10</v>
      </c>
      <c r="H197" s="115" t="s">
        <v>1381</v>
      </c>
      <c r="I197" t="str">
        <f>IF(E197="P","Required",E197 &amp; IF(Table1[[#This Row],[core_points]]&lt;&gt;1," points"," point"))</f>
        <v>2 points</v>
      </c>
    </row>
    <row r="198" spans="1:10">
      <c r="A198" t="s">
        <v>495</v>
      </c>
      <c r="B198" t="s">
        <v>421</v>
      </c>
      <c r="C198">
        <v>1</v>
      </c>
      <c r="D198" t="s">
        <v>270</v>
      </c>
      <c r="E198" s="7">
        <v>1</v>
      </c>
      <c r="F198">
        <v>0</v>
      </c>
      <c r="G198">
        <v>10</v>
      </c>
      <c r="H198" s="115" t="s">
        <v>1381</v>
      </c>
      <c r="I198" t="str">
        <f>IF(E198="P","Required",E198 &amp; IF(Table1[[#This Row],[core_points]]&lt;&gt;1," points"," point"))</f>
        <v>1 point</v>
      </c>
    </row>
    <row r="199" spans="1:10">
      <c r="A199" t="s">
        <v>496</v>
      </c>
      <c r="B199" t="s">
        <v>421</v>
      </c>
      <c r="C199">
        <v>2</v>
      </c>
      <c r="D199" t="s">
        <v>274</v>
      </c>
      <c r="E199" s="7">
        <v>1</v>
      </c>
      <c r="F199">
        <v>0</v>
      </c>
      <c r="G199">
        <v>10</v>
      </c>
      <c r="H199" s="115" t="s">
        <v>1381</v>
      </c>
      <c r="I199" t="str">
        <f>IF(E199="P","Required",E199 &amp; IF(Table1[[#This Row],[core_points]]&lt;&gt;1," points"," point"))</f>
        <v>1 point</v>
      </c>
    </row>
    <row r="200" spans="1:10">
      <c r="A200" t="s">
        <v>497</v>
      </c>
      <c r="B200" t="s">
        <v>421</v>
      </c>
      <c r="C200">
        <v>3</v>
      </c>
      <c r="D200" t="s">
        <v>278</v>
      </c>
      <c r="E200" s="7">
        <v>1</v>
      </c>
      <c r="F200">
        <v>0</v>
      </c>
      <c r="G200">
        <v>10</v>
      </c>
      <c r="H200" s="115" t="s">
        <v>1381</v>
      </c>
      <c r="I200" s="7" t="str">
        <f>IF(E200="P","Required",E200 &amp; IF(Table1[[#This Row],[core_points]]&lt;&gt;1," points"," point"))</f>
        <v>1 point</v>
      </c>
      <c r="J200" s="7"/>
    </row>
    <row r="201" spans="1:10">
      <c r="A201" t="s">
        <v>1304</v>
      </c>
      <c r="B201" t="s">
        <v>421</v>
      </c>
      <c r="C201">
        <v>4</v>
      </c>
      <c r="D201" t="s">
        <v>1305</v>
      </c>
      <c r="E201" s="7">
        <v>1</v>
      </c>
      <c r="F201">
        <v>1</v>
      </c>
      <c r="G201">
        <v>10</v>
      </c>
      <c r="H201" s="7">
        <v>1</v>
      </c>
      <c r="I201" t="str">
        <f>IF(E201="P","Required",E201 &amp; IF(Table1[[#This Row],[core_points]]&lt;&gt;1," points"," point"))</f>
        <v>1 point</v>
      </c>
    </row>
    <row r="202" spans="1:10">
      <c r="A202" t="s">
        <v>498</v>
      </c>
      <c r="B202" t="s">
        <v>422</v>
      </c>
      <c r="C202">
        <v>1</v>
      </c>
      <c r="D202" t="s">
        <v>282</v>
      </c>
      <c r="E202" s="7">
        <v>2</v>
      </c>
      <c r="F202">
        <v>1</v>
      </c>
      <c r="G202">
        <v>10</v>
      </c>
      <c r="H202" s="115" t="s">
        <v>1381</v>
      </c>
      <c r="I202" t="str">
        <f>IF(E202="P","Required",E202 &amp; IF(Table1[[#This Row],[core_points]]&lt;&gt;1," points"," point"))</f>
        <v>2 points</v>
      </c>
    </row>
    <row r="203" spans="1:10">
      <c r="A203" t="s">
        <v>499</v>
      </c>
      <c r="B203" t="s">
        <v>423</v>
      </c>
      <c r="C203">
        <v>1</v>
      </c>
      <c r="D203" t="s">
        <v>286</v>
      </c>
      <c r="E203" s="7">
        <v>1</v>
      </c>
      <c r="F203">
        <v>0</v>
      </c>
      <c r="G203">
        <v>10</v>
      </c>
      <c r="H203" s="115" t="s">
        <v>1381</v>
      </c>
      <c r="I203" t="str">
        <f>IF(E203="P","Required",E203 &amp; IF(Table1[[#This Row],[core_points]]&lt;&gt;1," points"," point"))</f>
        <v>1 point</v>
      </c>
    </row>
    <row r="204" spans="1:10">
      <c r="A204" t="s">
        <v>500</v>
      </c>
      <c r="B204" t="s">
        <v>423</v>
      </c>
      <c r="C204">
        <v>2</v>
      </c>
      <c r="D204" t="s">
        <v>289</v>
      </c>
      <c r="E204" s="7">
        <v>2</v>
      </c>
      <c r="F204">
        <v>1</v>
      </c>
      <c r="G204">
        <v>10</v>
      </c>
      <c r="H204" s="115" t="s">
        <v>1381</v>
      </c>
      <c r="I204" t="str">
        <f>IF(E204="P","Required",E204 &amp; IF(Table1[[#This Row],[core_points]]&lt;&gt;1," points"," point"))</f>
        <v>2 points</v>
      </c>
    </row>
    <row r="205" spans="1:10">
      <c r="A205" t="s">
        <v>1306</v>
      </c>
      <c r="B205" t="s">
        <v>1061</v>
      </c>
      <c r="C205">
        <v>1</v>
      </c>
      <c r="D205" t="s">
        <v>1062</v>
      </c>
      <c r="E205" s="7">
        <v>1</v>
      </c>
      <c r="F205">
        <v>0</v>
      </c>
      <c r="G205">
        <v>10</v>
      </c>
      <c r="H205" s="115" t="s">
        <v>1381</v>
      </c>
      <c r="I205" t="str">
        <f>IF(E205="P","Required",E205 &amp; IF(Table1[[#This Row],[core_points]]&lt;&gt;1," points"," point"))</f>
        <v>1 point</v>
      </c>
    </row>
    <row r="206" spans="1:10">
      <c r="A206" t="s">
        <v>1307</v>
      </c>
      <c r="B206" t="s">
        <v>304</v>
      </c>
      <c r="C206">
        <v>1</v>
      </c>
      <c r="D206" t="s">
        <v>1308</v>
      </c>
      <c r="E206" s="7">
        <v>1</v>
      </c>
      <c r="F206">
        <v>1</v>
      </c>
      <c r="G206">
        <v>11</v>
      </c>
      <c r="H206" s="115" t="s">
        <v>1381</v>
      </c>
      <c r="I206" s="7" t="str">
        <f>IF(E206="P","Required",E206 &amp; IF(Table1[[#This Row],[core_points]]&lt;&gt;1," points"," point"))</f>
        <v>1 point</v>
      </c>
    </row>
    <row r="207" spans="1:10">
      <c r="A207" t="s">
        <v>1309</v>
      </c>
      <c r="B207" t="s">
        <v>304</v>
      </c>
      <c r="C207">
        <v>2</v>
      </c>
      <c r="D207" t="s">
        <v>1308</v>
      </c>
      <c r="E207" s="7">
        <v>1</v>
      </c>
      <c r="F207">
        <v>1</v>
      </c>
      <c r="G207">
        <v>11</v>
      </c>
      <c r="H207" s="115" t="s">
        <v>1381</v>
      </c>
      <c r="I207" s="7" t="str">
        <f>IF(E207="P","Required",E207 &amp; IF(Table1[[#This Row],[core_points]]&lt;&gt;1," points"," point"))</f>
        <v>1 point</v>
      </c>
    </row>
    <row r="208" spans="1:10">
      <c r="A208" t="s">
        <v>1310</v>
      </c>
      <c r="B208" t="s">
        <v>304</v>
      </c>
      <c r="C208">
        <v>3</v>
      </c>
      <c r="D208" t="s">
        <v>1308</v>
      </c>
      <c r="E208" s="7">
        <v>1</v>
      </c>
      <c r="F208">
        <v>1</v>
      </c>
      <c r="G208">
        <v>11</v>
      </c>
      <c r="H208" s="115" t="s">
        <v>1381</v>
      </c>
      <c r="I208" s="7" t="str">
        <f>IF(E208="P","Required",E208 &amp; IF(Table1[[#This Row],[core_points]]&lt;&gt;1," points"," point"))</f>
        <v>1 point</v>
      </c>
    </row>
    <row r="209" spans="1:9">
      <c r="A209" t="s">
        <v>1311</v>
      </c>
      <c r="B209" t="s">
        <v>304</v>
      </c>
      <c r="C209">
        <v>4</v>
      </c>
      <c r="D209" t="s">
        <v>1308</v>
      </c>
      <c r="E209" s="7">
        <v>1</v>
      </c>
      <c r="F209">
        <v>1</v>
      </c>
      <c r="G209">
        <v>11</v>
      </c>
      <c r="H209" s="115" t="s">
        <v>1381</v>
      </c>
      <c r="I209" s="7" t="str">
        <f>IF(E209="P","Required",E209 &amp; IF(Table1[[#This Row],[core_points]]&lt;&gt;1," points"," point"))</f>
        <v>1 point</v>
      </c>
    </row>
    <row r="210" spans="1:9">
      <c r="A210" t="s">
        <v>1312</v>
      </c>
      <c r="B210" t="s">
        <v>304</v>
      </c>
      <c r="C210">
        <v>5</v>
      </c>
      <c r="D210" t="s">
        <v>1308</v>
      </c>
      <c r="E210" s="7">
        <v>1</v>
      </c>
      <c r="F210">
        <v>1</v>
      </c>
      <c r="G210">
        <v>11</v>
      </c>
      <c r="H210" s="115" t="s">
        <v>1381</v>
      </c>
      <c r="I210" s="7" t="str">
        <f>IF(E210="P","Required",E210 &amp; IF(Table1[[#This Row],[core_points]]&lt;&gt;1," points"," point"))</f>
        <v>1 point</v>
      </c>
    </row>
    <row r="211" spans="1:9">
      <c r="A211" t="s">
        <v>1313</v>
      </c>
      <c r="B211" t="s">
        <v>304</v>
      </c>
      <c r="C211">
        <v>6</v>
      </c>
      <c r="D211" t="s">
        <v>1308</v>
      </c>
      <c r="E211" s="7">
        <v>1</v>
      </c>
      <c r="F211">
        <v>1</v>
      </c>
      <c r="G211">
        <v>11</v>
      </c>
      <c r="H211" s="115" t="s">
        <v>1381</v>
      </c>
      <c r="I211" s="7" t="str">
        <f>IF(E211="P","Required",E211 &amp; IF(Table1[[#This Row],[core_points]]&lt;&gt;1," points"," point"))</f>
        <v>1 point</v>
      </c>
    </row>
    <row r="212" spans="1:9">
      <c r="A212" t="s">
        <v>1314</v>
      </c>
      <c r="B212" t="s">
        <v>304</v>
      </c>
      <c r="C212">
        <v>7</v>
      </c>
      <c r="D212" t="s">
        <v>1308</v>
      </c>
      <c r="E212" s="7">
        <v>1</v>
      </c>
      <c r="F212">
        <v>1</v>
      </c>
      <c r="G212">
        <v>11</v>
      </c>
      <c r="H212" s="115" t="s">
        <v>1381</v>
      </c>
      <c r="I212" s="7" t="str">
        <f>IF(E212="P","Required",E212 &amp; IF(Table1[[#This Row],[core_points]]&lt;&gt;1," points"," point"))</f>
        <v>1 point</v>
      </c>
    </row>
    <row r="213" spans="1:9">
      <c r="A213" t="s">
        <v>1315</v>
      </c>
      <c r="B213" t="s">
        <v>304</v>
      </c>
      <c r="C213">
        <v>8</v>
      </c>
      <c r="D213" t="s">
        <v>1308</v>
      </c>
      <c r="E213" s="7">
        <v>1</v>
      </c>
      <c r="F213">
        <v>1</v>
      </c>
      <c r="G213">
        <v>11</v>
      </c>
      <c r="H213" s="115" t="s">
        <v>1381</v>
      </c>
      <c r="I213" s="7" t="str">
        <f>IF(E213="P","Required",E213 &amp; IF(Table1[[#This Row],[core_points]]&lt;&gt;1," points"," point"))</f>
        <v>1 point</v>
      </c>
    </row>
    <row r="214" spans="1:9">
      <c r="A214" t="s">
        <v>1316</v>
      </c>
      <c r="B214" t="s">
        <v>304</v>
      </c>
      <c r="C214">
        <v>9</v>
      </c>
      <c r="D214" t="s">
        <v>1308</v>
      </c>
      <c r="E214" s="7">
        <v>1</v>
      </c>
      <c r="F214">
        <v>1</v>
      </c>
      <c r="G214">
        <v>11</v>
      </c>
      <c r="H214" s="115" t="s">
        <v>1381</v>
      </c>
      <c r="I214" s="7" t="str">
        <f>IF(E214="P","Required",E214 &amp; IF(Table1[[#This Row],[core_points]]&lt;&gt;1," points"," point"))</f>
        <v>1 point</v>
      </c>
    </row>
    <row r="215" spans="1:9">
      <c r="A215" t="s">
        <v>1317</v>
      </c>
      <c r="B215" t="s">
        <v>304</v>
      </c>
      <c r="C215">
        <v>10</v>
      </c>
      <c r="D215" t="s">
        <v>1308</v>
      </c>
      <c r="E215" s="7">
        <v>1</v>
      </c>
      <c r="F215">
        <v>1</v>
      </c>
      <c r="G215">
        <v>11</v>
      </c>
      <c r="H215" s="115" t="s">
        <v>1381</v>
      </c>
      <c r="I215" s="7" t="str">
        <f>IF(E215="P","Required",E215 &amp; IF(Table1[[#This Row],[core_points]]&lt;&gt;1," points"," point"))</f>
        <v>1 point</v>
      </c>
    </row>
    <row r="216" spans="1:9">
      <c r="A216" t="s">
        <v>1318</v>
      </c>
      <c r="B216" t="s">
        <v>310</v>
      </c>
      <c r="C216">
        <v>1</v>
      </c>
      <c r="D216" t="s">
        <v>311</v>
      </c>
      <c r="E216" s="7">
        <v>1</v>
      </c>
      <c r="F216">
        <v>1</v>
      </c>
      <c r="G216">
        <v>11</v>
      </c>
      <c r="H216" s="115" t="s">
        <v>1381</v>
      </c>
      <c r="I216" s="7" t="str">
        <f>IF(E216="P","Required",E216 &amp; IF(Table1[[#This Row],[core_points]]&lt;&gt;1," points"," point"))</f>
        <v>1 point</v>
      </c>
    </row>
    <row r="217" spans="1:9">
      <c r="A217" t="s">
        <v>1319</v>
      </c>
      <c r="B217" t="s">
        <v>316</v>
      </c>
      <c r="C217">
        <v>1</v>
      </c>
      <c r="D217" t="s">
        <v>317</v>
      </c>
      <c r="E217" s="7">
        <v>1</v>
      </c>
      <c r="F217">
        <v>1</v>
      </c>
      <c r="G217">
        <v>11</v>
      </c>
      <c r="H217" s="115" t="s">
        <v>1381</v>
      </c>
      <c r="I217" s="7" t="str">
        <f>IF(E217="P","Required",E217 &amp; IF(Table1[[#This Row],[core_points]]&lt;&gt;1," points"," point"))</f>
        <v>1 point</v>
      </c>
    </row>
    <row r="218" spans="1:9">
      <c r="A218" t="s">
        <v>1320</v>
      </c>
      <c r="B218" t="s">
        <v>321</v>
      </c>
      <c r="C218">
        <v>1</v>
      </c>
      <c r="D218" t="s">
        <v>1111</v>
      </c>
      <c r="E218" s="7">
        <v>1</v>
      </c>
      <c r="F218">
        <v>0</v>
      </c>
      <c r="G218">
        <v>11</v>
      </c>
      <c r="H218" s="115" t="s">
        <v>1381</v>
      </c>
      <c r="I218" s="7" t="str">
        <f>IF(E218="P","Required",E218 &amp; IF(Table1[[#This Row],[core_points]]&lt;&gt;1," points"," point"))</f>
        <v>1 point</v>
      </c>
    </row>
    <row r="219" spans="1:9">
      <c r="A219" t="s">
        <v>1321</v>
      </c>
      <c r="B219" t="s">
        <v>326</v>
      </c>
      <c r="C219">
        <v>1</v>
      </c>
      <c r="D219" t="s">
        <v>327</v>
      </c>
      <c r="E219" s="7">
        <v>5</v>
      </c>
      <c r="F219">
        <v>5</v>
      </c>
      <c r="G219">
        <v>11</v>
      </c>
      <c r="H219" s="115" t="s">
        <v>1381</v>
      </c>
      <c r="I219" s="7" t="str">
        <f>IF(E219="P","Required",E219 &amp; IF(Table1[[#This Row],[core_points]]&lt;&gt;1," points"," point"))</f>
        <v>5 points</v>
      </c>
    </row>
    <row r="220" spans="1:9">
      <c r="A220" t="s">
        <v>1322</v>
      </c>
      <c r="B220" t="s">
        <v>1323</v>
      </c>
      <c r="C220">
        <v>1</v>
      </c>
      <c r="D220" t="s">
        <v>1324</v>
      </c>
      <c r="E220" s="7">
        <v>2</v>
      </c>
      <c r="F220">
        <v>1</v>
      </c>
      <c r="G220">
        <v>11</v>
      </c>
      <c r="H220" s="115" t="s">
        <v>1381</v>
      </c>
      <c r="I220" s="7" t="str">
        <f>IF(E220="P","Required",E220 &amp; IF(Table1[[#This Row],[core_points]]&lt;&gt;1," points"," point"))</f>
        <v>2 points</v>
      </c>
    </row>
    <row r="221" spans="1:9">
      <c r="A221" t="s">
        <v>1325</v>
      </c>
      <c r="B221" t="s">
        <v>1323</v>
      </c>
      <c r="C221">
        <v>2</v>
      </c>
      <c r="D221" t="s">
        <v>1326</v>
      </c>
      <c r="E221" s="7">
        <v>3</v>
      </c>
      <c r="F221">
        <v>1</v>
      </c>
      <c r="G221">
        <v>11</v>
      </c>
      <c r="H221" s="115" t="s">
        <v>1381</v>
      </c>
      <c r="I221" s="7" t="str">
        <f>IF(E221="P","Required",E221 &amp; IF(Table1[[#This Row],[core_points]]&lt;&gt;1," points"," point"))</f>
        <v>3 points</v>
      </c>
    </row>
    <row r="222" spans="1:9">
      <c r="A222" t="s">
        <v>1327</v>
      </c>
      <c r="B222" t="s">
        <v>1323</v>
      </c>
      <c r="C222">
        <v>3</v>
      </c>
      <c r="D222" t="s">
        <v>1328</v>
      </c>
      <c r="E222" s="7">
        <v>3</v>
      </c>
      <c r="F222">
        <v>0</v>
      </c>
      <c r="G222">
        <v>11</v>
      </c>
      <c r="H222" s="115" t="s">
        <v>1381</v>
      </c>
      <c r="I222" s="7" t="str">
        <f>IF(E222="P","Required",E222 &amp; IF(Table1[[#This Row],[core_points]]&lt;&gt;1," points"," point"))</f>
        <v>3 points</v>
      </c>
    </row>
    <row r="223" spans="1:9">
      <c r="A223" t="s">
        <v>1329</v>
      </c>
      <c r="B223" t="s">
        <v>1323</v>
      </c>
      <c r="C223">
        <v>4</v>
      </c>
      <c r="D223" t="s">
        <v>1330</v>
      </c>
      <c r="E223" s="7">
        <v>2</v>
      </c>
      <c r="F223">
        <v>0</v>
      </c>
      <c r="G223">
        <v>11</v>
      </c>
      <c r="H223" s="115" t="s">
        <v>1381</v>
      </c>
      <c r="I223" s="7" t="str">
        <f>IF(E223="P","Required",E223 &amp; IF(Table1[[#This Row],[core_points]]&lt;&gt;1," points"," point"))</f>
        <v>2 points</v>
      </c>
    </row>
    <row r="224" spans="1:9">
      <c r="A224" t="s">
        <v>304</v>
      </c>
      <c r="C224" s="4"/>
      <c r="D224" t="s">
        <v>305</v>
      </c>
      <c r="E224" s="6">
        <v>10</v>
      </c>
      <c r="F224" s="5">
        <v>1</v>
      </c>
      <c r="G224">
        <v>11</v>
      </c>
      <c r="H224" s="115"/>
      <c r="I224" s="7" t="str">
        <f>IF(E224="P","Required",E224 &amp; IF(Table1[[#This Row],[core_points]]&lt;&gt;1," points"," point"))</f>
        <v>10 points</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v2 features, Q4 2021</vt:lpstr>
      <vt:lpstr>Data</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2020-09-23T21:48:46Z</cp:lastPrinted>
  <dcterms:created xsi:type="dcterms:W3CDTF">2020-09-23T14:00:24Z</dcterms:created>
  <dcterms:modified xsi:type="dcterms:W3CDTF">2022-01-06T14:58:42Z</dcterms:modified>
</cp:coreProperties>
</file>